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3" yWindow="111" windowWidth="20382" windowHeight="8186"/>
  </bookViews>
  <sheets>
    <sheet name="анализ" sheetId="1" r:id="rId1"/>
  </sheets>
  <externalReferences>
    <externalReference r:id="rId2"/>
    <externalReference r:id="rId3"/>
  </externalReferences>
  <definedNames>
    <definedName name="_xlnm.Print_Area" localSheetId="0">анализ!$A$1:$E$111</definedName>
  </definedNames>
  <calcPr calcId="145621"/>
</workbook>
</file>

<file path=xl/calcChain.xml><?xml version="1.0" encoding="utf-8"?>
<calcChain xmlns="http://schemas.openxmlformats.org/spreadsheetml/2006/main">
  <c r="C106" i="1" l="1"/>
  <c r="C105" i="1"/>
  <c r="F98" i="1"/>
  <c r="C98" i="1"/>
  <c r="G98" i="1" s="1"/>
  <c r="F97" i="1"/>
  <c r="F96" i="1" s="1"/>
  <c r="C97" i="1"/>
  <c r="D97" i="1" s="1"/>
  <c r="B96" i="1"/>
  <c r="H95" i="1"/>
  <c r="F95" i="1"/>
  <c r="D95" i="1"/>
  <c r="C95" i="1"/>
  <c r="G95" i="1" s="1"/>
  <c r="G94" i="1"/>
  <c r="F94" i="1"/>
  <c r="C94" i="1"/>
  <c r="F93" i="1"/>
  <c r="B93" i="1"/>
  <c r="F92" i="1"/>
  <c r="C92" i="1"/>
  <c r="G92" i="1" s="1"/>
  <c r="B92" i="1"/>
  <c r="F91" i="1"/>
  <c r="F90" i="1" s="1"/>
  <c r="C91" i="1"/>
  <c r="G91" i="1" s="1"/>
  <c r="B91" i="1"/>
  <c r="B90" i="1" s="1"/>
  <c r="C90" i="1"/>
  <c r="F89" i="1"/>
  <c r="C89" i="1"/>
  <c r="G89" i="1" s="1"/>
  <c r="F88" i="1"/>
  <c r="C88" i="1"/>
  <c r="D88" i="1" s="1"/>
  <c r="B87" i="1"/>
  <c r="B85" i="1"/>
  <c r="F85" i="1" s="1"/>
  <c r="H83" i="1"/>
  <c r="D83" i="1"/>
  <c r="C83" i="1"/>
  <c r="G83" i="1" s="1"/>
  <c r="B83" i="1"/>
  <c r="F83" i="1" s="1"/>
  <c r="D82" i="1"/>
  <c r="C82" i="1"/>
  <c r="G82" i="1" s="1"/>
  <c r="B82" i="1"/>
  <c r="B84" i="1" s="1"/>
  <c r="B80" i="1" s="1"/>
  <c r="D73" i="1"/>
  <c r="C73" i="1"/>
  <c r="B73" i="1"/>
  <c r="F73" i="1" s="1"/>
  <c r="F72" i="1"/>
  <c r="D72" i="1"/>
  <c r="C72" i="1"/>
  <c r="G71" i="1"/>
  <c r="C71" i="1"/>
  <c r="F70" i="1"/>
  <c r="C70" i="1"/>
  <c r="G70" i="1" s="1"/>
  <c r="F69" i="1"/>
  <c r="D69" i="1"/>
  <c r="C69" i="1"/>
  <c r="G69" i="1" s="1"/>
  <c r="H69" i="1" s="1"/>
  <c r="B67" i="1"/>
  <c r="F66" i="1"/>
  <c r="D66" i="1"/>
  <c r="C66" i="1"/>
  <c r="C65" i="1"/>
  <c r="F64" i="1"/>
  <c r="F57" i="1" s="1"/>
  <c r="C64" i="1"/>
  <c r="G64" i="1" s="1"/>
  <c r="F63" i="1"/>
  <c r="D63" i="1"/>
  <c r="C63" i="1"/>
  <c r="G63" i="1" s="1"/>
  <c r="B61" i="1"/>
  <c r="F59" i="1"/>
  <c r="D59" i="1"/>
  <c r="C59" i="1"/>
  <c r="B59" i="1"/>
  <c r="D57" i="1"/>
  <c r="C57" i="1"/>
  <c r="B57" i="1"/>
  <c r="F56" i="1"/>
  <c r="F58" i="1" s="1"/>
  <c r="F54" i="1" s="1"/>
  <c r="D56" i="1"/>
  <c r="C56" i="1"/>
  <c r="B56" i="1"/>
  <c r="B58" i="1" s="1"/>
  <c r="B54" i="1" s="1"/>
  <c r="H53" i="1"/>
  <c r="G53" i="1"/>
  <c r="F53" i="1"/>
  <c r="C53" i="1"/>
  <c r="B53" i="1"/>
  <c r="G51" i="1"/>
  <c r="F51" i="1"/>
  <c r="C51" i="1"/>
  <c r="B51" i="1"/>
  <c r="H50" i="1"/>
  <c r="G50" i="1"/>
  <c r="F50" i="1"/>
  <c r="C50" i="1"/>
  <c r="B50" i="1"/>
  <c r="B52" i="1" s="1"/>
  <c r="B48" i="1" s="1"/>
  <c r="H47" i="1"/>
  <c r="G47" i="1"/>
  <c r="F47" i="1"/>
  <c r="C47" i="1"/>
  <c r="B47" i="1"/>
  <c r="F46" i="1"/>
  <c r="F42" i="1" s="1"/>
  <c r="G45" i="1"/>
  <c r="G46" i="1" s="1"/>
  <c r="F45" i="1"/>
  <c r="C45" i="1"/>
  <c r="D45" i="1" s="1"/>
  <c r="B45" i="1"/>
  <c r="B46" i="1" s="1"/>
  <c r="B42" i="1" s="1"/>
  <c r="G44" i="1"/>
  <c r="H44" i="1" s="1"/>
  <c r="F44" i="1"/>
  <c r="C44" i="1"/>
  <c r="D44" i="1" s="1"/>
  <c r="B44" i="1"/>
  <c r="C41" i="1"/>
  <c r="D41" i="1" s="1"/>
  <c r="B41" i="1"/>
  <c r="F41" i="1" s="1"/>
  <c r="C39" i="1"/>
  <c r="D39" i="1" s="1"/>
  <c r="B39" i="1"/>
  <c r="F39" i="1" s="1"/>
  <c r="C38" i="1"/>
  <c r="D38" i="1" s="1"/>
  <c r="B38" i="1"/>
  <c r="B40" i="1" s="1"/>
  <c r="B36" i="1" s="1"/>
  <c r="C35" i="1"/>
  <c r="D35" i="1" s="1"/>
  <c r="B35" i="1"/>
  <c r="F35" i="1" s="1"/>
  <c r="F28" i="1" s="1"/>
  <c r="C33" i="1"/>
  <c r="D33" i="1" s="1"/>
  <c r="B33" i="1"/>
  <c r="F33" i="1" s="1"/>
  <c r="F26" i="1" s="1"/>
  <c r="C32" i="1"/>
  <c r="D32" i="1" s="1"/>
  <c r="B32" i="1"/>
  <c r="B34" i="1" s="1"/>
  <c r="B30" i="1" s="1"/>
  <c r="C28" i="1"/>
  <c r="D28" i="1" s="1"/>
  <c r="B28" i="1"/>
  <c r="C26" i="1"/>
  <c r="D26" i="1" s="1"/>
  <c r="B26" i="1"/>
  <c r="C25" i="1"/>
  <c r="D25" i="1" s="1"/>
  <c r="B25" i="1"/>
  <c r="B27" i="1" s="1"/>
  <c r="B23" i="1" s="1"/>
  <c r="C16" i="1"/>
  <c r="D16" i="1" s="1"/>
  <c r="B16" i="1"/>
  <c r="F16" i="1" s="1"/>
  <c r="C14" i="1"/>
  <c r="D14" i="1" s="1"/>
  <c r="B14" i="1"/>
  <c r="F14" i="1" s="1"/>
  <c r="G13" i="1"/>
  <c r="C13" i="1"/>
  <c r="D13" i="1" s="1"/>
  <c r="B13" i="1"/>
  <c r="B15" i="1" s="1"/>
  <c r="B11" i="1" s="1"/>
  <c r="G10" i="1"/>
  <c r="C10" i="1"/>
  <c r="B10" i="1"/>
  <c r="B22" i="1" s="1"/>
  <c r="B79" i="1" s="1"/>
  <c r="B104" i="1" s="1"/>
  <c r="G8" i="1"/>
  <c r="C8" i="1"/>
  <c r="C9" i="1" s="1"/>
  <c r="B8" i="1"/>
  <c r="B20" i="1" s="1"/>
  <c r="B77" i="1" s="1"/>
  <c r="B102" i="1" s="1"/>
  <c r="G7" i="1"/>
  <c r="G19" i="1" s="1"/>
  <c r="D7" i="1"/>
  <c r="C7" i="1"/>
  <c r="B7" i="1"/>
  <c r="B19" i="1" s="1"/>
  <c r="G15" i="1" l="1"/>
  <c r="C5" i="1"/>
  <c r="D9" i="1"/>
  <c r="G20" i="1"/>
  <c r="C15" i="1"/>
  <c r="H63" i="1"/>
  <c r="G56" i="1"/>
  <c r="H98" i="1"/>
  <c r="C19" i="1"/>
  <c r="D8" i="1"/>
  <c r="G9" i="1"/>
  <c r="D10" i="1"/>
  <c r="C22" i="1"/>
  <c r="G14" i="1"/>
  <c r="H10" i="1"/>
  <c r="H94" i="1"/>
  <c r="G93" i="1"/>
  <c r="I94" i="1"/>
  <c r="E8" i="1"/>
  <c r="G16" i="1"/>
  <c r="D50" i="1"/>
  <c r="C52" i="1"/>
  <c r="G65" i="1"/>
  <c r="B76" i="1"/>
  <c r="B21" i="1"/>
  <c r="B17" i="1" s="1"/>
  <c r="G21" i="1"/>
  <c r="C20" i="1"/>
  <c r="H46" i="1"/>
  <c r="G42" i="1"/>
  <c r="D47" i="1"/>
  <c r="F52" i="1"/>
  <c r="F48" i="1" s="1"/>
  <c r="H51" i="1"/>
  <c r="C27" i="1"/>
  <c r="G32" i="1"/>
  <c r="G33" i="1"/>
  <c r="C34" i="1"/>
  <c r="G35" i="1"/>
  <c r="G38" i="1"/>
  <c r="G39" i="1"/>
  <c r="C40" i="1"/>
  <c r="G41" i="1"/>
  <c r="C46" i="1"/>
  <c r="G84" i="1"/>
  <c r="I92" i="1"/>
  <c r="H92" i="1"/>
  <c r="D94" i="1"/>
  <c r="C93" i="1"/>
  <c r="C84" i="1"/>
  <c r="E94" i="1"/>
  <c r="H45" i="1"/>
  <c r="D51" i="1"/>
  <c r="G52" i="1"/>
  <c r="D53" i="1"/>
  <c r="F65" i="1"/>
  <c r="F61" i="1" s="1"/>
  <c r="D65" i="1"/>
  <c r="C61" i="1"/>
  <c r="E65" i="1"/>
  <c r="F71" i="1"/>
  <c r="F67" i="1" s="1"/>
  <c r="D71" i="1"/>
  <c r="C67" i="1"/>
  <c r="E71" i="1"/>
  <c r="F87" i="1"/>
  <c r="G90" i="1"/>
  <c r="I91" i="1" s="1"/>
  <c r="H91" i="1"/>
  <c r="F7" i="1"/>
  <c r="H7" i="1" s="1"/>
  <c r="F8" i="1"/>
  <c r="F20" i="1" s="1"/>
  <c r="F77" i="1" s="1"/>
  <c r="F102" i="1" s="1"/>
  <c r="B9" i="1"/>
  <c r="B5" i="1" s="1"/>
  <c r="F10" i="1"/>
  <c r="F22" i="1" s="1"/>
  <c r="F79" i="1" s="1"/>
  <c r="F104" i="1" s="1"/>
  <c r="F13" i="1"/>
  <c r="F15" i="1" s="1"/>
  <c r="F11" i="1" s="1"/>
  <c r="F32" i="1"/>
  <c r="F38" i="1"/>
  <c r="F40" i="1" s="1"/>
  <c r="F36" i="1" s="1"/>
  <c r="G57" i="1"/>
  <c r="H64" i="1"/>
  <c r="E66" i="1"/>
  <c r="H70" i="1"/>
  <c r="E72" i="1"/>
  <c r="H89" i="1"/>
  <c r="I95" i="1"/>
  <c r="D64" i="1"/>
  <c r="D70" i="1"/>
  <c r="F82" i="1"/>
  <c r="G88" i="1"/>
  <c r="D89" i="1"/>
  <c r="D90" i="1"/>
  <c r="D91" i="1"/>
  <c r="D92" i="1"/>
  <c r="G97" i="1"/>
  <c r="D98" i="1"/>
  <c r="C58" i="1"/>
  <c r="G66" i="1"/>
  <c r="G72" i="1"/>
  <c r="G67" i="1" s="1"/>
  <c r="G73" i="1"/>
  <c r="C85" i="1"/>
  <c r="C87" i="1"/>
  <c r="E89" i="1"/>
  <c r="E91" i="1"/>
  <c r="E92" i="1"/>
  <c r="C96" i="1"/>
  <c r="E98" i="1"/>
  <c r="H67" i="1" l="1"/>
  <c r="I69" i="1"/>
  <c r="I70" i="1"/>
  <c r="I71" i="1"/>
  <c r="H97" i="1"/>
  <c r="G96" i="1"/>
  <c r="H39" i="1"/>
  <c r="H42" i="1"/>
  <c r="I45" i="1"/>
  <c r="I44" i="1"/>
  <c r="B78" i="1"/>
  <c r="B74" i="1" s="1"/>
  <c r="B101" i="1"/>
  <c r="B103" i="1" s="1"/>
  <c r="B99" i="1" s="1"/>
  <c r="C79" i="1"/>
  <c r="D22" i="1"/>
  <c r="I98" i="1"/>
  <c r="H15" i="1"/>
  <c r="G11" i="1"/>
  <c r="D87" i="1"/>
  <c r="E88" i="1"/>
  <c r="H88" i="1"/>
  <c r="G87" i="1"/>
  <c r="C80" i="1"/>
  <c r="E87" i="1" s="1"/>
  <c r="D84" i="1"/>
  <c r="D46" i="1"/>
  <c r="C42" i="1"/>
  <c r="H65" i="1"/>
  <c r="G61" i="1"/>
  <c r="I65" i="1"/>
  <c r="E85" i="1"/>
  <c r="G85" i="1"/>
  <c r="D85" i="1"/>
  <c r="C54" i="1"/>
  <c r="D58" i="1"/>
  <c r="F84" i="1"/>
  <c r="F80" i="1" s="1"/>
  <c r="H82" i="1"/>
  <c r="E67" i="1"/>
  <c r="E70" i="1"/>
  <c r="E69" i="1"/>
  <c r="D67" i="1"/>
  <c r="E61" i="1"/>
  <c r="E64" i="1"/>
  <c r="E63" i="1"/>
  <c r="D61" i="1"/>
  <c r="I47" i="1"/>
  <c r="E95" i="1"/>
  <c r="D93" i="1"/>
  <c r="H41" i="1"/>
  <c r="H35" i="1"/>
  <c r="D27" i="1"/>
  <c r="C23" i="1"/>
  <c r="E27" i="1"/>
  <c r="I46" i="1"/>
  <c r="H8" i="1"/>
  <c r="H16" i="1"/>
  <c r="I93" i="1"/>
  <c r="H93" i="1"/>
  <c r="H71" i="1"/>
  <c r="H14" i="1"/>
  <c r="I14" i="1"/>
  <c r="G5" i="1"/>
  <c r="I9" i="1"/>
  <c r="C76" i="1"/>
  <c r="D19" i="1"/>
  <c r="C21" i="1"/>
  <c r="E10" i="1"/>
  <c r="D5" i="1"/>
  <c r="E7" i="1"/>
  <c r="H33" i="1"/>
  <c r="G26" i="1"/>
  <c r="H13" i="1"/>
  <c r="G77" i="1"/>
  <c r="H20" i="1"/>
  <c r="E97" i="1"/>
  <c r="D96" i="1"/>
  <c r="I66" i="1"/>
  <c r="G59" i="1"/>
  <c r="H66" i="1"/>
  <c r="H57" i="1"/>
  <c r="H38" i="1"/>
  <c r="G40" i="1"/>
  <c r="H32" i="1"/>
  <c r="G34" i="1"/>
  <c r="G25" i="1"/>
  <c r="G58" i="1"/>
  <c r="H56" i="1"/>
  <c r="H73" i="1"/>
  <c r="F34" i="1"/>
  <c r="F30" i="1" s="1"/>
  <c r="F25" i="1"/>
  <c r="F27" i="1" s="1"/>
  <c r="F23" i="1" s="1"/>
  <c r="H90" i="1"/>
  <c r="G48" i="1"/>
  <c r="H52" i="1"/>
  <c r="G80" i="1"/>
  <c r="I90" i="1" s="1"/>
  <c r="H84" i="1"/>
  <c r="D40" i="1"/>
  <c r="C36" i="1"/>
  <c r="E40" i="1"/>
  <c r="D34" i="1"/>
  <c r="C30" i="1"/>
  <c r="C77" i="1"/>
  <c r="D20" i="1"/>
  <c r="D52" i="1"/>
  <c r="C48" i="1"/>
  <c r="G22" i="1"/>
  <c r="D15" i="1"/>
  <c r="C11" i="1"/>
  <c r="E15" i="1" s="1"/>
  <c r="E9" i="1"/>
  <c r="I72" i="1"/>
  <c r="H72" i="1"/>
  <c r="F19" i="1"/>
  <c r="F9" i="1"/>
  <c r="F5" i="1" s="1"/>
  <c r="G17" i="1"/>
  <c r="I21" i="1"/>
  <c r="I96" i="1" l="1"/>
  <c r="H96" i="1"/>
  <c r="I19" i="1"/>
  <c r="C102" i="1"/>
  <c r="D77" i="1"/>
  <c r="H22" i="1"/>
  <c r="I22" i="1"/>
  <c r="D30" i="1"/>
  <c r="E33" i="1"/>
  <c r="E32" i="1"/>
  <c r="E30" i="1"/>
  <c r="E35" i="1"/>
  <c r="H26" i="1"/>
  <c r="H9" i="1"/>
  <c r="I85" i="1"/>
  <c r="H85" i="1"/>
  <c r="I87" i="1"/>
  <c r="H87" i="1"/>
  <c r="I89" i="1"/>
  <c r="I97" i="1"/>
  <c r="F76" i="1"/>
  <c r="F21" i="1"/>
  <c r="H19" i="1"/>
  <c r="G102" i="1"/>
  <c r="H77" i="1"/>
  <c r="D11" i="1"/>
  <c r="E13" i="1"/>
  <c r="E14" i="1"/>
  <c r="E16" i="1"/>
  <c r="E48" i="1"/>
  <c r="D48" i="1"/>
  <c r="E53" i="1"/>
  <c r="E50" i="1"/>
  <c r="E51" i="1"/>
  <c r="H48" i="1"/>
  <c r="I50" i="1"/>
  <c r="I51" i="1"/>
  <c r="I53" i="1"/>
  <c r="H25" i="1"/>
  <c r="G27" i="1"/>
  <c r="G76" i="1"/>
  <c r="H40" i="1"/>
  <c r="G36" i="1"/>
  <c r="C101" i="1"/>
  <c r="C78" i="1"/>
  <c r="D76" i="1"/>
  <c r="E54" i="1"/>
  <c r="D54" i="1"/>
  <c r="E59" i="1"/>
  <c r="E57" i="1"/>
  <c r="E56" i="1"/>
  <c r="D42" i="1"/>
  <c r="E44" i="1"/>
  <c r="E42" i="1"/>
  <c r="E45" i="1"/>
  <c r="E47" i="1"/>
  <c r="E83" i="1"/>
  <c r="E82" i="1"/>
  <c r="D80" i="1"/>
  <c r="E90" i="1"/>
  <c r="H11" i="1"/>
  <c r="I13" i="1"/>
  <c r="H80" i="1"/>
  <c r="I83" i="1"/>
  <c r="I82" i="1"/>
  <c r="I52" i="1"/>
  <c r="G54" i="1"/>
  <c r="H58" i="1"/>
  <c r="H34" i="1"/>
  <c r="G30" i="1"/>
  <c r="I34" i="1"/>
  <c r="I59" i="1"/>
  <c r="H59" i="1"/>
  <c r="E96" i="1"/>
  <c r="I16" i="1"/>
  <c r="G28" i="1"/>
  <c r="E58" i="1"/>
  <c r="E84" i="1"/>
  <c r="I15" i="1"/>
  <c r="E52" i="1"/>
  <c r="E34" i="1"/>
  <c r="D36" i="1"/>
  <c r="E39" i="1"/>
  <c r="E38" i="1"/>
  <c r="E36" i="1"/>
  <c r="E41" i="1"/>
  <c r="I84" i="1"/>
  <c r="I20" i="1"/>
  <c r="D21" i="1"/>
  <c r="C17" i="1"/>
  <c r="H5" i="1"/>
  <c r="I8" i="1"/>
  <c r="I7" i="1"/>
  <c r="I10" i="1"/>
  <c r="D23" i="1"/>
  <c r="E26" i="1"/>
  <c r="E25" i="1"/>
  <c r="E28" i="1"/>
  <c r="E93" i="1"/>
  <c r="H61" i="1"/>
  <c r="I63" i="1"/>
  <c r="I64" i="1"/>
  <c r="E46" i="1"/>
  <c r="I88" i="1"/>
  <c r="C104" i="1"/>
  <c r="D79" i="1"/>
  <c r="C74" i="1" l="1"/>
  <c r="D78" i="1"/>
  <c r="H27" i="1"/>
  <c r="G23" i="1"/>
  <c r="I27" i="1"/>
  <c r="D104" i="1"/>
  <c r="H36" i="1"/>
  <c r="I36" i="1"/>
  <c r="I39" i="1"/>
  <c r="I41" i="1"/>
  <c r="I38" i="1"/>
  <c r="H28" i="1"/>
  <c r="F17" i="1"/>
  <c r="H17" i="1" s="1"/>
  <c r="H21" i="1"/>
  <c r="D17" i="1"/>
  <c r="E19" i="1"/>
  <c r="E22" i="1"/>
  <c r="E20" i="1"/>
  <c r="H54" i="1"/>
  <c r="I56" i="1"/>
  <c r="I57" i="1"/>
  <c r="C103" i="1"/>
  <c r="D101" i="1"/>
  <c r="G101" i="1"/>
  <c r="G78" i="1"/>
  <c r="H76" i="1"/>
  <c r="F78" i="1"/>
  <c r="F74" i="1" s="1"/>
  <c r="F101" i="1"/>
  <c r="F103" i="1" s="1"/>
  <c r="F99" i="1" s="1"/>
  <c r="D102" i="1"/>
  <c r="E21" i="1"/>
  <c r="H30" i="1"/>
  <c r="I33" i="1"/>
  <c r="I35" i="1"/>
  <c r="I32" i="1"/>
  <c r="I58" i="1"/>
  <c r="I40" i="1"/>
  <c r="H102" i="1"/>
  <c r="G79" i="1"/>
  <c r="D74" i="1" l="1"/>
  <c r="E73" i="1"/>
  <c r="E5" i="1"/>
  <c r="E11" i="1"/>
  <c r="E79" i="1"/>
  <c r="E77" i="1"/>
  <c r="E76" i="1"/>
  <c r="E23" i="1"/>
  <c r="H23" i="1"/>
  <c r="I23" i="1"/>
  <c r="I67" i="1"/>
  <c r="I42" i="1"/>
  <c r="I25" i="1"/>
  <c r="I26" i="1"/>
  <c r="I48" i="1"/>
  <c r="I61" i="1"/>
  <c r="E78" i="1"/>
  <c r="G104" i="1"/>
  <c r="H79" i="1"/>
  <c r="I30" i="1"/>
  <c r="I78" i="1"/>
  <c r="G74" i="1"/>
  <c r="H78" i="1"/>
  <c r="G103" i="1"/>
  <c r="H101" i="1"/>
  <c r="C99" i="1"/>
  <c r="E103" i="1"/>
  <c r="D103" i="1"/>
  <c r="I54" i="1"/>
  <c r="E17" i="1"/>
  <c r="I28" i="1"/>
  <c r="G99" i="1" l="1"/>
  <c r="I103" i="1"/>
  <c r="H103" i="1"/>
  <c r="E74" i="1"/>
  <c r="D99" i="1"/>
  <c r="E80" i="1"/>
  <c r="E104" i="1"/>
  <c r="E101" i="1"/>
  <c r="E102" i="1"/>
  <c r="I104" i="1"/>
  <c r="H104" i="1"/>
  <c r="E99" i="1"/>
  <c r="H74" i="1"/>
  <c r="I73" i="1"/>
  <c r="I77" i="1"/>
  <c r="I11" i="1"/>
  <c r="I5" i="1"/>
  <c r="I17" i="1"/>
  <c r="I74" i="1" s="1"/>
  <c r="I76" i="1"/>
  <c r="I79" i="1"/>
  <c r="I99" i="1" l="1"/>
  <c r="H99" i="1"/>
  <c r="I80" i="1"/>
  <c r="I102" i="1"/>
  <c r="I101" i="1"/>
</calcChain>
</file>

<file path=xl/sharedStrings.xml><?xml version="1.0" encoding="utf-8"?>
<sst xmlns="http://schemas.openxmlformats.org/spreadsheetml/2006/main" count="124" uniqueCount="38">
  <si>
    <t>Анализ  ФЗП по МБДОУ №53</t>
  </si>
  <si>
    <t>Показатели</t>
  </si>
  <si>
    <t>за ноябрь 2019г.</t>
  </si>
  <si>
    <t>за январь-ноябрь 2019г.</t>
  </si>
  <si>
    <t>план</t>
  </si>
  <si>
    <t>факт</t>
  </si>
  <si>
    <t>отклонение+/-  (перерасх / эконом)</t>
  </si>
  <si>
    <t>%</t>
  </si>
  <si>
    <t>Тарифная часть - всего, руб.</t>
  </si>
  <si>
    <t>в том числе:</t>
  </si>
  <si>
    <t>АУП</t>
  </si>
  <si>
    <t>педперсонал</t>
  </si>
  <si>
    <t>АУП+педперсонал</t>
  </si>
  <si>
    <t>прочий персонал</t>
  </si>
  <si>
    <t>Компенсационные выплаты - всего, руб.</t>
  </si>
  <si>
    <t>педперсонал+АУП</t>
  </si>
  <si>
    <t>Базовая часть - всего, руб.</t>
  </si>
  <si>
    <t>Стимулирующая часть - всего, руб.</t>
  </si>
  <si>
    <t xml:space="preserve">выплаты по итогам работы </t>
  </si>
  <si>
    <t>выплаты за интенсивность</t>
  </si>
  <si>
    <t xml:space="preserve">выплаты за качество выполняемых работ </t>
  </si>
  <si>
    <t>выплаты за непрерывный стаж работы</t>
  </si>
  <si>
    <t>иные поощрительные и разовые выплаты</t>
  </si>
  <si>
    <t>из них:</t>
  </si>
  <si>
    <t>материальная помощь</t>
  </si>
  <si>
    <t>разовые премии</t>
  </si>
  <si>
    <t>Централизованный фонд, руб</t>
  </si>
  <si>
    <t>Общий  ФЗП-всего,без прочих начислений, руб.</t>
  </si>
  <si>
    <t>Прочие начисления -всего, руб</t>
  </si>
  <si>
    <t>компенсация уволеным, за неисп. отпуск</t>
  </si>
  <si>
    <t>отпускные</t>
  </si>
  <si>
    <t>ученический отпуск, курсы</t>
  </si>
  <si>
    <t>3 дня нетрудоспособности</t>
  </si>
  <si>
    <t>ВСЕГО ФЗП, руб</t>
  </si>
  <si>
    <t>Средняя зарплата по учреждению</t>
  </si>
  <si>
    <t>х</t>
  </si>
  <si>
    <t>Средняя зарплата педперсонала</t>
  </si>
  <si>
    <t>Примечание:  в столбцах "%" : по строкам "пед.перс" и " прочий перс." указана доля, приходящаяся на каждую категорию персонала в данной части ФЗП; по строке "Всего" указана доля, приходящаяся на данную часть ФЗП  в итого ФЗП без прочих начислений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</si>
</sst>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name val="Arial Unicode MS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Arial Unicode MS"/>
      <family val="2"/>
      <charset val="204"/>
    </font>
    <font>
      <i/>
      <sz val="10"/>
      <name val="Arial Unicode MS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Arial Unicode MS"/>
      <family val="2"/>
      <charset val="204"/>
    </font>
    <font>
      <sz val="10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Alignment="0">
      <alignment wrapText="1"/>
    </xf>
    <xf numFmtId="0" fontId="3" fillId="0" borderId="0"/>
    <xf numFmtId="0" fontId="3" fillId="0" borderId="0"/>
    <xf numFmtId="0" fontId="1" fillId="0" borderId="0"/>
    <xf numFmtId="0" fontId="3" fillId="0" borderId="0" applyAlignment="0">
      <alignment wrapText="1"/>
    </xf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1"/>
    <xf numFmtId="0" fontId="4" fillId="0" borderId="0" xfId="0" applyFont="1" applyFill="1" applyAlignment="1"/>
    <xf numFmtId="0" fontId="0" fillId="0" borderId="0" xfId="0" applyAlignment="1">
      <alignment wrapText="1"/>
    </xf>
    <xf numFmtId="0" fontId="5" fillId="0" borderId="0" xfId="1" applyFont="1"/>
    <xf numFmtId="4" fontId="3" fillId="0" borderId="0" xfId="1" applyNumberFormat="1"/>
    <xf numFmtId="4" fontId="3" fillId="0" borderId="0" xfId="1" applyNumberFormat="1" applyBorder="1"/>
    <xf numFmtId="0" fontId="6" fillId="0" borderId="1" xfId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" fontId="7" fillId="0" borderId="8" xfId="1" applyNumberFormat="1" applyFont="1" applyBorder="1" applyAlignment="1">
      <alignment horizontal="center" vertical="center"/>
    </xf>
    <xf numFmtId="4" fontId="7" fillId="0" borderId="9" xfId="1" applyNumberFormat="1" applyFont="1" applyBorder="1" applyAlignment="1">
      <alignment horizontal="center" vertical="center"/>
    </xf>
    <xf numFmtId="4" fontId="8" fillId="0" borderId="10" xfId="1" applyNumberFormat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 wrapText="1"/>
    </xf>
    <xf numFmtId="4" fontId="7" fillId="0" borderId="12" xfId="1" applyNumberFormat="1" applyFont="1" applyBorder="1" applyAlignment="1">
      <alignment horizontal="center" vertical="center"/>
    </xf>
    <xf numFmtId="0" fontId="9" fillId="2" borderId="13" xfId="1" applyFont="1" applyFill="1" applyBorder="1" applyAlignment="1">
      <alignment wrapText="1"/>
    </xf>
    <xf numFmtId="4" fontId="10" fillId="2" borderId="14" xfId="1" applyNumberFormat="1" applyFont="1" applyFill="1" applyBorder="1"/>
    <xf numFmtId="4" fontId="10" fillId="2" borderId="15" xfId="1" applyNumberFormat="1" applyFont="1" applyFill="1" applyBorder="1" applyAlignment="1">
      <alignment wrapText="1"/>
    </xf>
    <xf numFmtId="10" fontId="10" fillId="2" borderId="16" xfId="1" applyNumberFormat="1" applyFont="1" applyFill="1" applyBorder="1" applyAlignment="1">
      <alignment wrapText="1"/>
    </xf>
    <xf numFmtId="0" fontId="5" fillId="0" borderId="17" xfId="1" applyFont="1" applyBorder="1" applyAlignment="1">
      <alignment wrapText="1"/>
    </xf>
    <xf numFmtId="4" fontId="11" fillId="0" borderId="18" xfId="1" applyNumberFormat="1" applyFont="1" applyBorder="1" applyAlignment="1">
      <alignment wrapText="1"/>
    </xf>
    <xf numFmtId="4" fontId="11" fillId="0" borderId="19" xfId="1" applyNumberFormat="1" applyFont="1" applyBorder="1" applyAlignment="1">
      <alignment wrapText="1"/>
    </xf>
    <xf numFmtId="4" fontId="11" fillId="0" borderId="20" xfId="1" applyNumberFormat="1" applyFont="1" applyBorder="1" applyAlignment="1">
      <alignment wrapText="1"/>
    </xf>
    <xf numFmtId="10" fontId="11" fillId="0" borderId="21" xfId="1" applyNumberFormat="1" applyFont="1" applyBorder="1" applyAlignment="1">
      <alignment wrapText="1"/>
    </xf>
    <xf numFmtId="0" fontId="5" fillId="0" borderId="22" xfId="1" applyFont="1" applyBorder="1" applyAlignment="1">
      <alignment wrapText="1"/>
    </xf>
    <xf numFmtId="4" fontId="11" fillId="0" borderId="23" xfId="1" applyNumberFormat="1" applyFont="1" applyBorder="1" applyAlignment="1">
      <alignment wrapText="1"/>
    </xf>
    <xf numFmtId="4" fontId="11" fillId="0" borderId="24" xfId="1" applyNumberFormat="1" applyFont="1" applyBorder="1" applyAlignment="1">
      <alignment wrapText="1"/>
    </xf>
    <xf numFmtId="10" fontId="11" fillId="0" borderId="20" xfId="1" applyNumberFormat="1" applyFont="1" applyBorder="1" applyAlignment="1">
      <alignment wrapText="1"/>
    </xf>
    <xf numFmtId="0" fontId="5" fillId="0" borderId="25" xfId="1" applyFont="1" applyBorder="1" applyAlignment="1">
      <alignment wrapText="1"/>
    </xf>
    <xf numFmtId="4" fontId="10" fillId="2" borderId="15" xfId="1" applyNumberFormat="1" applyFont="1" applyFill="1" applyBorder="1"/>
    <xf numFmtId="4" fontId="10" fillId="0" borderId="18" xfId="1" applyNumberFormat="1" applyFont="1" applyBorder="1"/>
    <xf numFmtId="4" fontId="10" fillId="0" borderId="19" xfId="1" applyNumberFormat="1" applyFont="1" applyBorder="1"/>
    <xf numFmtId="4" fontId="10" fillId="0" borderId="20" xfId="1" applyNumberFormat="1" applyFont="1" applyBorder="1"/>
    <xf numFmtId="10" fontId="10" fillId="0" borderId="20" xfId="1" applyNumberFormat="1" applyFont="1" applyBorder="1"/>
    <xf numFmtId="4" fontId="10" fillId="0" borderId="23" xfId="1" applyNumberFormat="1" applyFont="1" applyBorder="1"/>
    <xf numFmtId="4" fontId="10" fillId="0" borderId="26" xfId="1" applyNumberFormat="1" applyFont="1" applyBorder="1"/>
    <xf numFmtId="10" fontId="10" fillId="0" borderId="21" xfId="1" applyNumberFormat="1" applyFont="1" applyBorder="1"/>
    <xf numFmtId="4" fontId="10" fillId="0" borderId="21" xfId="1" applyNumberFormat="1" applyFont="1" applyBorder="1"/>
    <xf numFmtId="0" fontId="12" fillId="0" borderId="22" xfId="1" applyFont="1" applyBorder="1" applyAlignment="1">
      <alignment wrapText="1"/>
    </xf>
    <xf numFmtId="10" fontId="10" fillId="0" borderId="21" xfId="1" applyNumberFormat="1" applyFont="1" applyBorder="1" applyAlignment="1">
      <alignment wrapText="1"/>
    </xf>
    <xf numFmtId="4" fontId="11" fillId="0" borderId="23" xfId="1" applyNumberFormat="1" applyFont="1" applyBorder="1"/>
    <xf numFmtId="4" fontId="11" fillId="0" borderId="26" xfId="1" applyNumberFormat="1" applyFont="1" applyBorder="1"/>
    <xf numFmtId="4" fontId="11" fillId="0" borderId="21" xfId="1" applyNumberFormat="1" applyFont="1" applyBorder="1" applyAlignment="1">
      <alignment wrapText="1"/>
    </xf>
    <xf numFmtId="0" fontId="9" fillId="2" borderId="27" xfId="1" applyFont="1" applyFill="1" applyBorder="1" applyAlignment="1">
      <alignment wrapText="1"/>
    </xf>
    <xf numFmtId="4" fontId="10" fillId="2" borderId="28" xfId="1" applyNumberFormat="1" applyFont="1" applyFill="1" applyBorder="1" applyAlignment="1">
      <alignment horizontal="center"/>
    </xf>
    <xf numFmtId="4" fontId="10" fillId="2" borderId="29" xfId="1" applyNumberFormat="1" applyFont="1" applyFill="1" applyBorder="1" applyAlignment="1">
      <alignment wrapText="1"/>
    </xf>
    <xf numFmtId="10" fontId="10" fillId="2" borderId="30" xfId="1" applyNumberFormat="1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4" fontId="13" fillId="3" borderId="14" xfId="1" applyNumberFormat="1" applyFont="1" applyFill="1" applyBorder="1"/>
    <xf numFmtId="4" fontId="13" fillId="3" borderId="15" xfId="1" applyNumberFormat="1" applyFont="1" applyFill="1" applyBorder="1"/>
    <xf numFmtId="10" fontId="13" fillId="3" borderId="16" xfId="1" applyNumberFormat="1" applyFont="1" applyFill="1" applyBorder="1"/>
    <xf numFmtId="4" fontId="14" fillId="0" borderId="18" xfId="1" applyNumberFormat="1" applyFont="1" applyBorder="1"/>
    <xf numFmtId="4" fontId="14" fillId="0" borderId="19" xfId="1" applyNumberFormat="1" applyFont="1" applyBorder="1"/>
    <xf numFmtId="4" fontId="14" fillId="0" borderId="20" xfId="1" applyNumberFormat="1" applyFont="1" applyBorder="1"/>
    <xf numFmtId="10" fontId="14" fillId="0" borderId="20" xfId="1" applyNumberFormat="1" applyFont="1" applyBorder="1"/>
    <xf numFmtId="4" fontId="13" fillId="0" borderId="23" xfId="1" applyNumberFormat="1" applyFont="1" applyBorder="1"/>
    <xf numFmtId="4" fontId="10" fillId="0" borderId="31" xfId="1" applyNumberFormat="1" applyFont="1" applyBorder="1"/>
    <xf numFmtId="10" fontId="10" fillId="0" borderId="32" xfId="1" applyNumberFormat="1" applyFont="1" applyBorder="1" applyAlignment="1">
      <alignment wrapText="1"/>
    </xf>
    <xf numFmtId="4" fontId="11" fillId="0" borderId="23" xfId="1" applyNumberFormat="1" applyFont="1" applyBorder="1" applyAlignment="1">
      <alignment horizontal="right" wrapText="1"/>
    </xf>
    <xf numFmtId="4" fontId="11" fillId="0" borderId="23" xfId="1" applyNumberFormat="1" applyFont="1" applyBorder="1" applyAlignment="1">
      <alignment horizontal="right"/>
    </xf>
    <xf numFmtId="0" fontId="0" fillId="0" borderId="0" xfId="0" applyNumberFormat="1" applyAlignment="1">
      <alignment wrapText="1"/>
    </xf>
    <xf numFmtId="0" fontId="5" fillId="0" borderId="7" xfId="1" applyFont="1" applyBorder="1" applyAlignment="1">
      <alignment wrapText="1"/>
    </xf>
    <xf numFmtId="4" fontId="11" fillId="0" borderId="8" xfId="1" applyNumberFormat="1" applyFont="1" applyBorder="1" applyAlignment="1">
      <alignment horizontal="right"/>
    </xf>
    <xf numFmtId="10" fontId="11" fillId="0" borderId="11" xfId="1" applyNumberFormat="1" applyFont="1" applyBorder="1" applyAlignment="1">
      <alignment wrapText="1"/>
    </xf>
    <xf numFmtId="0" fontId="12" fillId="0" borderId="7" xfId="1" applyFont="1" applyBorder="1" applyAlignment="1">
      <alignment wrapText="1"/>
    </xf>
    <xf numFmtId="4" fontId="11" fillId="0" borderId="24" xfId="1" applyNumberFormat="1" applyFont="1" applyBorder="1" applyAlignment="1">
      <alignment horizontal="right"/>
    </xf>
    <xf numFmtId="10" fontId="11" fillId="0" borderId="24" xfId="1" applyNumberFormat="1" applyFont="1" applyBorder="1" applyAlignment="1">
      <alignment wrapText="1"/>
    </xf>
    <xf numFmtId="0" fontId="5" fillId="0" borderId="33" xfId="1" applyFont="1" applyBorder="1" applyAlignment="1">
      <alignment wrapText="1"/>
    </xf>
    <xf numFmtId="0" fontId="9" fillId="3" borderId="13" xfId="1" applyFont="1" applyFill="1" applyBorder="1" applyAlignment="1">
      <alignment horizontal="left" wrapText="1"/>
    </xf>
    <xf numFmtId="4" fontId="13" fillId="3" borderId="34" xfId="1" applyNumberFormat="1" applyFont="1" applyFill="1" applyBorder="1"/>
    <xf numFmtId="10" fontId="13" fillId="3" borderId="34" xfId="1" applyNumberFormat="1" applyFont="1" applyFill="1" applyBorder="1"/>
    <xf numFmtId="4" fontId="10" fillId="0" borderId="10" xfId="1" applyNumberFormat="1" applyFont="1" applyBorder="1"/>
    <xf numFmtId="10" fontId="10" fillId="0" borderId="11" xfId="1" applyNumberFormat="1" applyFont="1" applyBorder="1" applyAlignment="1">
      <alignment wrapText="1"/>
    </xf>
    <xf numFmtId="0" fontId="5" fillId="0" borderId="28" xfId="1" applyFont="1" applyBorder="1" applyAlignment="1">
      <alignment wrapText="1"/>
    </xf>
    <xf numFmtId="4" fontId="14" fillId="0" borderId="35" xfId="1" applyNumberFormat="1" applyFont="1" applyBorder="1" applyAlignment="1">
      <alignment horizontal="center"/>
    </xf>
    <xf numFmtId="4" fontId="14" fillId="0" borderId="36" xfId="1" applyNumberFormat="1" applyFont="1" applyBorder="1" applyAlignment="1">
      <alignment horizontal="center"/>
    </xf>
    <xf numFmtId="0" fontId="5" fillId="0" borderId="24" xfId="1" applyFont="1" applyBorder="1" applyAlignment="1">
      <alignment wrapText="1"/>
    </xf>
    <xf numFmtId="4" fontId="14" fillId="0" borderId="24" xfId="1" applyNumberFormat="1" applyFont="1" applyBorder="1" applyAlignment="1">
      <alignment horizontal="center"/>
    </xf>
    <xf numFmtId="4" fontId="14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wrapText="1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&#1052;&#1086;&#1085;&#1080;&#1090;&#1086;&#1088;&#1080;&#1085;&#1075;/53/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&#1052;&#1086;&#1085;&#1080;&#1090;&#1086;&#1088;&#1080;&#1085;&#1075;/53/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иципальные выплаты"/>
      <sheetName val="Медики"/>
      <sheetName val="Семейные группы"/>
      <sheetName val="бюджет"/>
      <sheetName val="Ассигнования ФОТ, структура"/>
      <sheetName val="Численность, отработ.время (2)"/>
      <sheetName val="Факт базовая часть ФОТ"/>
      <sheetName val="Факт стим+центр. часть ФОТ"/>
      <sheetName val="Выплаты соц.характера"/>
      <sheetName val="ВСЕГО начислено"/>
      <sheetName val="Распределение численности учите"/>
      <sheetName val="Анализ ФЗП"/>
      <sheetName val="анализ стим "/>
      <sheetName val="анализ"/>
      <sheetName val="9 СТРАН"/>
      <sheetName val="свод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48304.1</v>
          </cell>
          <cell r="D5">
            <v>48304.1</v>
          </cell>
          <cell r="G5">
            <v>0</v>
          </cell>
          <cell r="H5">
            <v>0</v>
          </cell>
          <cell r="T5">
            <v>16810</v>
          </cell>
          <cell r="U5">
            <v>11388</v>
          </cell>
          <cell r="AB5">
            <v>0</v>
          </cell>
          <cell r="AC5">
            <v>0</v>
          </cell>
        </row>
        <row r="6">
          <cell r="C6">
            <v>367062.9</v>
          </cell>
          <cell r="D6">
            <v>194169.61</v>
          </cell>
          <cell r="G6">
            <v>13039</v>
          </cell>
          <cell r="H6">
            <v>174859.49</v>
          </cell>
          <cell r="AB6">
            <v>0</v>
          </cell>
          <cell r="AC6">
            <v>3863.13</v>
          </cell>
          <cell r="AN6">
            <v>36685.53</v>
          </cell>
        </row>
        <row r="7">
          <cell r="AB7">
            <v>0</v>
          </cell>
          <cell r="AF7">
            <v>0</v>
          </cell>
          <cell r="AG7">
            <v>0</v>
          </cell>
          <cell r="AH7">
            <v>0</v>
          </cell>
          <cell r="AI7">
            <v>3863.13</v>
          </cell>
        </row>
        <row r="8">
          <cell r="C8">
            <v>151510</v>
          </cell>
          <cell r="D8">
            <v>78837.58</v>
          </cell>
          <cell r="G8">
            <v>52186</v>
          </cell>
          <cell r="H8">
            <v>104726.52</v>
          </cell>
          <cell r="AB8">
            <v>0</v>
          </cell>
          <cell r="AI8">
            <v>867.79</v>
          </cell>
        </row>
        <row r="9">
          <cell r="AN9">
            <v>29473.37</v>
          </cell>
        </row>
      </sheetData>
      <sheetData sheetId="12">
        <row r="6">
          <cell r="G6">
            <v>4290</v>
          </cell>
          <cell r="H6">
            <v>4160</v>
          </cell>
          <cell r="K6">
            <v>3900</v>
          </cell>
          <cell r="L6">
            <v>6500</v>
          </cell>
          <cell r="AA6">
            <v>1300</v>
          </cell>
          <cell r="AB6">
            <v>0</v>
          </cell>
        </row>
        <row r="7">
          <cell r="G7">
            <v>123701</v>
          </cell>
          <cell r="H7">
            <v>121561.8</v>
          </cell>
          <cell r="K7">
            <v>71712</v>
          </cell>
          <cell r="L7">
            <v>89410.89</v>
          </cell>
          <cell r="AA7">
            <v>20800</v>
          </cell>
          <cell r="AB7">
            <v>0</v>
          </cell>
        </row>
        <row r="9">
          <cell r="G9">
            <v>22939</v>
          </cell>
          <cell r="H9">
            <v>16770</v>
          </cell>
          <cell r="K9">
            <v>38092</v>
          </cell>
          <cell r="L9">
            <v>71903</v>
          </cell>
          <cell r="AA9">
            <v>18200</v>
          </cell>
          <cell r="AB9">
            <v>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иципальные выплаты"/>
      <sheetName val="Медики"/>
      <sheetName val="Семейные группы"/>
      <sheetName val="бюджет"/>
      <sheetName val="Ассигнования ФОТ, структура"/>
      <sheetName val="Численность, отработ.время (2)"/>
      <sheetName val="Факт базовая часть ФОТ"/>
      <sheetName val="Факт стим+центр. часть ФОТ"/>
      <sheetName val="Выплаты соц.характера"/>
      <sheetName val="ВСЕГО начислено"/>
      <sheetName val="Распределение численности учите"/>
      <sheetName val="Анализ ФЗП"/>
      <sheetName val="анализ стим "/>
      <sheetName val="анализ"/>
      <sheetName val="9 СТРАН"/>
      <sheetName val="сво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F7">
            <v>483041</v>
          </cell>
          <cell r="G7">
            <v>436615.99</v>
          </cell>
        </row>
        <row r="8">
          <cell r="F8">
            <v>3670629</v>
          </cell>
          <cell r="G8">
            <v>1578707.37</v>
          </cell>
        </row>
        <row r="10">
          <cell r="F10">
            <v>1515100</v>
          </cell>
          <cell r="G10">
            <v>724131.29</v>
          </cell>
        </row>
        <row r="13">
          <cell r="F13">
            <v>0</v>
          </cell>
          <cell r="G13">
            <v>0</v>
          </cell>
        </row>
        <row r="14">
          <cell r="F14">
            <v>130390</v>
          </cell>
          <cell r="G14">
            <v>1596542.65</v>
          </cell>
        </row>
        <row r="16">
          <cell r="F16">
            <v>521860</v>
          </cell>
          <cell r="G16">
            <v>1024550.93</v>
          </cell>
        </row>
        <row r="32">
          <cell r="F32">
            <v>42900</v>
          </cell>
          <cell r="G32">
            <v>38313.42</v>
          </cell>
        </row>
        <row r="33">
          <cell r="F33">
            <v>1237010</v>
          </cell>
          <cell r="G33">
            <v>1042947.42</v>
          </cell>
        </row>
        <row r="35">
          <cell r="F35">
            <v>229390</v>
          </cell>
          <cell r="G35">
            <v>182036.61</v>
          </cell>
        </row>
        <row r="38">
          <cell r="F38">
            <v>39000</v>
          </cell>
          <cell r="G38">
            <v>46150</v>
          </cell>
        </row>
        <row r="39">
          <cell r="F39">
            <v>717120</v>
          </cell>
          <cell r="G39">
            <v>787203.07</v>
          </cell>
        </row>
        <row r="41">
          <cell r="F41">
            <v>380920</v>
          </cell>
          <cell r="G41">
            <v>370162.87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2000</v>
          </cell>
        </row>
        <row r="66">
          <cell r="F66">
            <v>0</v>
          </cell>
          <cell r="G66">
            <v>5000</v>
          </cell>
        </row>
        <row r="69">
          <cell r="F69">
            <v>0</v>
          </cell>
          <cell r="G69">
            <v>2600</v>
          </cell>
        </row>
        <row r="70">
          <cell r="F70">
            <v>0</v>
          </cell>
          <cell r="G70">
            <v>24700</v>
          </cell>
        </row>
        <row r="72">
          <cell r="F72">
            <v>0</v>
          </cell>
          <cell r="G72">
            <v>0</v>
          </cell>
        </row>
        <row r="73">
          <cell r="F73">
            <v>168100</v>
          </cell>
          <cell r="G73">
            <v>74202.460000000006</v>
          </cell>
        </row>
        <row r="82">
          <cell r="F82">
            <v>0</v>
          </cell>
          <cell r="G82">
            <v>86239.86</v>
          </cell>
        </row>
        <row r="83">
          <cell r="F83">
            <v>0</v>
          </cell>
          <cell r="G83">
            <v>941061.8</v>
          </cell>
        </row>
        <row r="85">
          <cell r="F85">
            <v>0</v>
          </cell>
          <cell r="G85">
            <v>308317.42</v>
          </cell>
        </row>
        <row r="88">
          <cell r="F88">
            <v>0</v>
          </cell>
          <cell r="G88">
            <v>0</v>
          </cell>
        </row>
        <row r="89">
          <cell r="F89">
            <v>0</v>
          </cell>
          <cell r="G89">
            <v>44525.38</v>
          </cell>
        </row>
        <row r="91">
          <cell r="F91">
            <v>0</v>
          </cell>
          <cell r="G91">
            <v>1018523.51</v>
          </cell>
        </row>
        <row r="92">
          <cell r="F92">
            <v>0</v>
          </cell>
          <cell r="G92">
            <v>251809.51</v>
          </cell>
        </row>
        <row r="94">
          <cell r="F94">
            <v>0</v>
          </cell>
          <cell r="G94">
            <v>0</v>
          </cell>
        </row>
        <row r="95">
          <cell r="F95">
            <v>0</v>
          </cell>
          <cell r="G95">
            <v>0</v>
          </cell>
        </row>
        <row r="97">
          <cell r="F97">
            <v>0</v>
          </cell>
          <cell r="G97">
            <v>5143.2299999999996</v>
          </cell>
        </row>
        <row r="98">
          <cell r="F98">
            <v>0</v>
          </cell>
          <cell r="G98">
            <v>9668.43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66FFFF"/>
    <pageSetUpPr fitToPage="1"/>
  </sheetPr>
  <dimension ref="A1:M107"/>
  <sheetViews>
    <sheetView tabSelected="1" topLeftCell="A89" zoomScale="95" zoomScaleNormal="95" zoomScaleSheetLayoutView="112" workbookViewId="0">
      <selection activeCell="G98" sqref="G98"/>
    </sheetView>
  </sheetViews>
  <sheetFormatPr defaultRowHeight="12.75" x14ac:dyDescent="0.25"/>
  <cols>
    <col min="1" max="1" width="22.8984375" style="4" customWidth="1"/>
    <col min="2" max="2" width="14.3984375" style="4" customWidth="1"/>
    <col min="3" max="3" width="13.5" style="4" customWidth="1"/>
    <col min="4" max="4" width="14.5" style="4" customWidth="1"/>
    <col min="5" max="5" width="13" style="4" customWidth="1"/>
    <col min="6" max="6" width="15.5" style="4" customWidth="1"/>
    <col min="7" max="7" width="15.59765625" style="4" customWidth="1"/>
    <col min="8" max="8" width="14.8984375" style="4" customWidth="1"/>
    <col min="9" max="9" width="12.19921875" style="4" customWidth="1"/>
    <col min="10" max="16384" width="8.796875" style="4"/>
  </cols>
  <sheetData>
    <row r="1" spans="1:9" ht="15.55" x14ac:dyDescent="0.35">
      <c r="A1" s="1" t="s">
        <v>0</v>
      </c>
      <c r="B1" s="1"/>
      <c r="C1" s="1"/>
      <c r="D1" s="1"/>
      <c r="E1" s="1"/>
      <c r="F1" s="1"/>
      <c r="G1" s="2"/>
      <c r="H1" s="3"/>
      <c r="I1" s="2"/>
    </row>
    <row r="2" spans="1:9" ht="13.3" thickBot="1" x14ac:dyDescent="0.3">
      <c r="A2" s="5"/>
      <c r="B2" s="6"/>
      <c r="C2" s="6"/>
      <c r="D2" s="6"/>
      <c r="E2" s="7"/>
      <c r="F2" s="6"/>
      <c r="G2" s="6"/>
      <c r="H2" s="6"/>
      <c r="I2" s="7"/>
    </row>
    <row r="3" spans="1:9" ht="14.4" x14ac:dyDescent="0.25">
      <c r="A3" s="8" t="s">
        <v>1</v>
      </c>
      <c r="B3" s="9" t="s">
        <v>2</v>
      </c>
      <c r="C3" s="10"/>
      <c r="D3" s="11"/>
      <c r="E3" s="12"/>
      <c r="F3" s="13" t="s">
        <v>3</v>
      </c>
      <c r="G3" s="10"/>
      <c r="H3" s="11"/>
      <c r="I3" s="12"/>
    </row>
    <row r="4" spans="1:9" ht="23.85" thickBot="1" x14ac:dyDescent="0.3">
      <c r="A4" s="14"/>
      <c r="B4" s="15" t="s">
        <v>4</v>
      </c>
      <c r="C4" s="16" t="s">
        <v>5</v>
      </c>
      <c r="D4" s="17" t="s">
        <v>6</v>
      </c>
      <c r="E4" s="18" t="s">
        <v>7</v>
      </c>
      <c r="F4" s="19" t="s">
        <v>4</v>
      </c>
      <c r="G4" s="16" t="s">
        <v>5</v>
      </c>
      <c r="H4" s="17" t="s">
        <v>6</v>
      </c>
      <c r="I4" s="18" t="s">
        <v>7</v>
      </c>
    </row>
    <row r="5" spans="1:9" ht="31.15" customHeight="1" thickBot="1" x14ac:dyDescent="0.4">
      <c r="A5" s="20" t="s">
        <v>8</v>
      </c>
      <c r="B5" s="21">
        <f>B9+B10</f>
        <v>566877</v>
      </c>
      <c r="C5" s="21">
        <f>C9+C10</f>
        <v>321311.28999999998</v>
      </c>
      <c r="D5" s="22">
        <f>C5-B5</f>
        <v>-245565.71000000002</v>
      </c>
      <c r="E5" s="23">
        <f>C5/C74</f>
        <v>0.33369435723975355</v>
      </c>
      <c r="F5" s="21">
        <f>F9+F10</f>
        <v>6235647</v>
      </c>
      <c r="G5" s="21">
        <f>G9+G10</f>
        <v>3060765.94</v>
      </c>
      <c r="H5" s="22">
        <f>G5-F5</f>
        <v>-3174881.06</v>
      </c>
      <c r="I5" s="23">
        <f>G5/G74</f>
        <v>0.34395439765710956</v>
      </c>
    </row>
    <row r="6" spans="1:9" ht="17.45" customHeight="1" x14ac:dyDescent="0.35">
      <c r="A6" s="24" t="s">
        <v>9</v>
      </c>
      <c r="B6" s="25"/>
      <c r="C6" s="25"/>
      <c r="D6" s="26"/>
      <c r="E6" s="27"/>
      <c r="F6" s="25"/>
      <c r="G6" s="25"/>
      <c r="H6" s="26"/>
      <c r="I6" s="27"/>
    </row>
    <row r="7" spans="1:9" ht="17.45" customHeight="1" x14ac:dyDescent="0.35">
      <c r="A7" s="24" t="s">
        <v>10</v>
      </c>
      <c r="B7" s="25">
        <f>'[1]Анализ ФЗП'!C5</f>
        <v>48304.1</v>
      </c>
      <c r="C7" s="25">
        <f>'[1]Анализ ФЗП'!D5</f>
        <v>48304.1</v>
      </c>
      <c r="D7" s="26">
        <f>C7-B7</f>
        <v>0</v>
      </c>
      <c r="E7" s="28">
        <f>C7/C5</f>
        <v>0.15033427552452328</v>
      </c>
      <c r="F7" s="25">
        <f>B7+[2]анализ!F7</f>
        <v>531345.1</v>
      </c>
      <c r="G7" s="25">
        <f>C7+[2]анализ!G7</f>
        <v>484920.08999999997</v>
      </c>
      <c r="H7" s="26">
        <f>G7-F7</f>
        <v>-46425.010000000009</v>
      </c>
      <c r="I7" s="28">
        <f>G7/G5</f>
        <v>0.15843096123841471</v>
      </c>
    </row>
    <row r="8" spans="1:9" ht="15.1" customHeight="1" x14ac:dyDescent="0.35">
      <c r="A8" s="29" t="s">
        <v>11</v>
      </c>
      <c r="B8" s="30">
        <f>'[1]Анализ ФЗП'!C6</f>
        <v>367062.9</v>
      </c>
      <c r="C8" s="30">
        <f>'[1]Анализ ФЗП'!D6</f>
        <v>194169.61</v>
      </c>
      <c r="D8" s="31">
        <f>C8-B8</f>
        <v>-172893.29000000004</v>
      </c>
      <c r="E8" s="28">
        <f>C8/C5</f>
        <v>0.60430372676914024</v>
      </c>
      <c r="F8" s="25">
        <f>B8+[2]анализ!F8</f>
        <v>4037691.9</v>
      </c>
      <c r="G8" s="25">
        <f>C8+[2]анализ!G8</f>
        <v>1772876.98</v>
      </c>
      <c r="H8" s="31">
        <f>G8-F8</f>
        <v>-2264814.92</v>
      </c>
      <c r="I8" s="28">
        <f>G8/G5</f>
        <v>0.57922657751477724</v>
      </c>
    </row>
    <row r="9" spans="1:9" ht="15.1" customHeight="1" x14ac:dyDescent="0.35">
      <c r="A9" s="29" t="s">
        <v>12</v>
      </c>
      <c r="B9" s="30">
        <f>B7+B8</f>
        <v>415367</v>
      </c>
      <c r="C9" s="30">
        <f>C7+C8</f>
        <v>242473.71</v>
      </c>
      <c r="D9" s="31">
        <f>C9-B9</f>
        <v>-172893.29</v>
      </c>
      <c r="E9" s="28">
        <f>C9/C5</f>
        <v>0.75463800229366362</v>
      </c>
      <c r="F9" s="30">
        <f>F7+F8</f>
        <v>4569037</v>
      </c>
      <c r="G9" s="30">
        <f>G7+G8</f>
        <v>2257797.0699999998</v>
      </c>
      <c r="H9" s="31">
        <f>G9-F9</f>
        <v>-2311239.9300000002</v>
      </c>
      <c r="I9" s="28">
        <f>G9/G5</f>
        <v>0.73765753875319195</v>
      </c>
    </row>
    <row r="10" spans="1:9" ht="17.45" customHeight="1" thickBot="1" x14ac:dyDescent="0.4">
      <c r="A10" s="29" t="s">
        <v>13</v>
      </c>
      <c r="B10" s="30">
        <f>'[1]Анализ ФЗП'!C8</f>
        <v>151510</v>
      </c>
      <c r="C10" s="30">
        <f>'[1]Анализ ФЗП'!D8</f>
        <v>78837.58</v>
      </c>
      <c r="D10" s="31">
        <f>C10-B10</f>
        <v>-72672.42</v>
      </c>
      <c r="E10" s="28">
        <f>C10/C5</f>
        <v>0.24536199770633646</v>
      </c>
      <c r="F10" s="25">
        <f>B10+[2]анализ!F10</f>
        <v>1666610</v>
      </c>
      <c r="G10" s="25">
        <f>C10+[2]анализ!G10</f>
        <v>802968.87</v>
      </c>
      <c r="H10" s="31">
        <f>G10-F10</f>
        <v>-863641.13</v>
      </c>
      <c r="I10" s="28">
        <f>G10/G5</f>
        <v>0.26234246124680805</v>
      </c>
    </row>
    <row r="11" spans="1:9" ht="34.200000000000003" customHeight="1" thickBot="1" x14ac:dyDescent="0.4">
      <c r="A11" s="20" t="s">
        <v>14</v>
      </c>
      <c r="B11" s="21">
        <f>B15+B16</f>
        <v>65225</v>
      </c>
      <c r="C11" s="21">
        <f>C15+C16</f>
        <v>279586.01</v>
      </c>
      <c r="D11" s="22">
        <f>C11-B11</f>
        <v>214361.01</v>
      </c>
      <c r="E11" s="23">
        <f>C11/C74</f>
        <v>0.29036101999458941</v>
      </c>
      <c r="F11" s="21">
        <f>F15+F16</f>
        <v>717475</v>
      </c>
      <c r="G11" s="21">
        <f>G15+G16</f>
        <v>2900679.59</v>
      </c>
      <c r="H11" s="22">
        <f>G11-F11</f>
        <v>2183204.59</v>
      </c>
      <c r="I11" s="23">
        <f>G11/G74</f>
        <v>0.32596465091829974</v>
      </c>
    </row>
    <row r="12" spans="1:9" ht="11.95" customHeight="1" x14ac:dyDescent="0.35">
      <c r="A12" s="24" t="s">
        <v>9</v>
      </c>
      <c r="B12" s="25"/>
      <c r="C12" s="25"/>
      <c r="D12" s="26"/>
      <c r="E12" s="27"/>
      <c r="F12" s="25"/>
      <c r="G12" s="25"/>
      <c r="H12" s="26"/>
      <c r="I12" s="27"/>
    </row>
    <row r="13" spans="1:9" ht="14.3" customHeight="1" x14ac:dyDescent="0.35">
      <c r="A13" s="24" t="s">
        <v>10</v>
      </c>
      <c r="B13" s="25">
        <f>'[1]Анализ ФЗП'!G5</f>
        <v>0</v>
      </c>
      <c r="C13" s="25">
        <f>'[1]Анализ ФЗП'!H5</f>
        <v>0</v>
      </c>
      <c r="D13" s="26">
        <f>C13-B13</f>
        <v>0</v>
      </c>
      <c r="E13" s="32">
        <f>C13/C11</f>
        <v>0</v>
      </c>
      <c r="F13" s="25">
        <f>B13+[2]анализ!F13</f>
        <v>0</v>
      </c>
      <c r="G13" s="25">
        <f>C13+[2]анализ!G13</f>
        <v>0</v>
      </c>
      <c r="H13" s="26">
        <f>G13-F13</f>
        <v>0</v>
      </c>
      <c r="I13" s="32">
        <f>G13/G11</f>
        <v>0</v>
      </c>
    </row>
    <row r="14" spans="1:9" ht="18" customHeight="1" x14ac:dyDescent="0.35">
      <c r="A14" s="24" t="s">
        <v>11</v>
      </c>
      <c r="B14" s="25">
        <f>'[1]Анализ ФЗП'!G6</f>
        <v>13039</v>
      </c>
      <c r="C14" s="25">
        <f>'[1]Анализ ФЗП'!H6</f>
        <v>174859.49</v>
      </c>
      <c r="D14" s="26">
        <f>C14-B14</f>
        <v>161820.49</v>
      </c>
      <c r="E14" s="32">
        <f>C14/C11</f>
        <v>0.62542288864882756</v>
      </c>
      <c r="F14" s="25">
        <f>B14+[2]анализ!F14</f>
        <v>143429</v>
      </c>
      <c r="G14" s="25">
        <f>C14+[2]анализ!G14</f>
        <v>1771402.14</v>
      </c>
      <c r="H14" s="26">
        <f>G14-F14</f>
        <v>1627973.14</v>
      </c>
      <c r="I14" s="32">
        <f>G14/G11</f>
        <v>0.61068521532224795</v>
      </c>
    </row>
    <row r="15" spans="1:9" ht="15.1" customHeight="1" x14ac:dyDescent="0.35">
      <c r="A15" s="29" t="s">
        <v>15</v>
      </c>
      <c r="B15" s="30">
        <f>B13+B14</f>
        <v>13039</v>
      </c>
      <c r="C15" s="30">
        <f>C13+C14</f>
        <v>174859.49</v>
      </c>
      <c r="D15" s="31">
        <f>C15-B15</f>
        <v>161820.49</v>
      </c>
      <c r="E15" s="28">
        <f>C15/C11</f>
        <v>0.62542288864882756</v>
      </c>
      <c r="F15" s="30">
        <f>F13+F14</f>
        <v>143429</v>
      </c>
      <c r="G15" s="30">
        <f>G13+G14</f>
        <v>1771402.14</v>
      </c>
      <c r="H15" s="31">
        <f>G15-F15</f>
        <v>1627973.14</v>
      </c>
      <c r="I15" s="28">
        <f>G15/G11</f>
        <v>0.61068521532224795</v>
      </c>
    </row>
    <row r="16" spans="1:9" ht="15.1" customHeight="1" thickBot="1" x14ac:dyDescent="0.4">
      <c r="A16" s="33" t="s">
        <v>13</v>
      </c>
      <c r="B16" s="30">
        <f>'[1]Анализ ФЗП'!G8</f>
        <v>52186</v>
      </c>
      <c r="C16" s="30">
        <f>'[1]Анализ ФЗП'!H8</f>
        <v>104726.52</v>
      </c>
      <c r="D16" s="31">
        <f>C16-B16</f>
        <v>52540.520000000004</v>
      </c>
      <c r="E16" s="28">
        <f>C16/C11</f>
        <v>0.37457711135117239</v>
      </c>
      <c r="F16" s="25">
        <f>B16+[2]анализ!F16</f>
        <v>574046</v>
      </c>
      <c r="G16" s="25">
        <f>C16+[2]анализ!G16</f>
        <v>1129277.45</v>
      </c>
      <c r="H16" s="31">
        <f>G16-F16</f>
        <v>555231.44999999995</v>
      </c>
      <c r="I16" s="28">
        <f>G16/G11</f>
        <v>0.38931478467775205</v>
      </c>
    </row>
    <row r="17" spans="1:9" ht="29.1" customHeight="1" thickBot="1" x14ac:dyDescent="0.4">
      <c r="A17" s="20" t="s">
        <v>16</v>
      </c>
      <c r="B17" s="21">
        <f>B21+B22</f>
        <v>632102</v>
      </c>
      <c r="C17" s="21">
        <f>C21+C22</f>
        <v>600897.29999999993</v>
      </c>
      <c r="D17" s="22">
        <f>C17-B17</f>
        <v>-31204.70000000007</v>
      </c>
      <c r="E17" s="23">
        <f>C17/C74</f>
        <v>0.6240553772343429</v>
      </c>
      <c r="F17" s="21">
        <f>F21+F22</f>
        <v>6953122</v>
      </c>
      <c r="G17" s="21">
        <f>G21+G22</f>
        <v>5961445.5299999993</v>
      </c>
      <c r="H17" s="22">
        <f>G17-F17</f>
        <v>-991676.47000000067</v>
      </c>
      <c r="I17" s="23">
        <f>G17/G74</f>
        <v>0.66991904857540918</v>
      </c>
    </row>
    <row r="18" spans="1:9" ht="15.1" customHeight="1" x14ac:dyDescent="0.35">
      <c r="A18" s="24" t="s">
        <v>9</v>
      </c>
      <c r="B18" s="25"/>
      <c r="C18" s="25"/>
      <c r="D18" s="26"/>
      <c r="E18" s="27"/>
      <c r="F18" s="25"/>
      <c r="G18" s="25"/>
      <c r="H18" s="26"/>
      <c r="I18" s="27"/>
    </row>
    <row r="19" spans="1:9" ht="15.1" customHeight="1" x14ac:dyDescent="0.35">
      <c r="A19" s="24" t="s">
        <v>10</v>
      </c>
      <c r="B19" s="25">
        <f>B7+B13</f>
        <v>48304.1</v>
      </c>
      <c r="C19" s="25">
        <f>C7+C13</f>
        <v>48304.1</v>
      </c>
      <c r="D19" s="26">
        <f>C19-B19</f>
        <v>0</v>
      </c>
      <c r="E19" s="32">
        <f>C19/C17</f>
        <v>8.0386615150375956E-2</v>
      </c>
      <c r="F19" s="25">
        <f>F7+F13</f>
        <v>531345.1</v>
      </c>
      <c r="G19" s="25">
        <f>G7+G13</f>
        <v>484920.08999999997</v>
      </c>
      <c r="H19" s="26">
        <f>G19-F19</f>
        <v>-46425.010000000009</v>
      </c>
      <c r="I19" s="32">
        <f>G19/G17</f>
        <v>8.1342702463642239E-2</v>
      </c>
    </row>
    <row r="20" spans="1:9" ht="15.1" customHeight="1" x14ac:dyDescent="0.35">
      <c r="A20" s="24" t="s">
        <v>11</v>
      </c>
      <c r="B20" s="25">
        <f>B8+B14</f>
        <v>380101.9</v>
      </c>
      <c r="C20" s="25">
        <f>C8+C14</f>
        <v>369029.1</v>
      </c>
      <c r="D20" s="26">
        <f>C20-B20</f>
        <v>-11072.800000000047</v>
      </c>
      <c r="E20" s="32">
        <f>C20/C17</f>
        <v>0.61413006848258433</v>
      </c>
      <c r="F20" s="25">
        <f>F8+F14</f>
        <v>4181120.9</v>
      </c>
      <c r="G20" s="25">
        <f>G8+G14</f>
        <v>3544279.12</v>
      </c>
      <c r="H20" s="26">
        <f>G20-F20</f>
        <v>-636841.7799999998</v>
      </c>
      <c r="I20" s="32">
        <f>G20/G17</f>
        <v>0.59453350737904009</v>
      </c>
    </row>
    <row r="21" spans="1:9" ht="13.15" customHeight="1" x14ac:dyDescent="0.35">
      <c r="A21" s="29" t="s">
        <v>15</v>
      </c>
      <c r="B21" s="30">
        <f>B19+B20</f>
        <v>428406</v>
      </c>
      <c r="C21" s="30">
        <f>C19+C20</f>
        <v>417333.19999999995</v>
      </c>
      <c r="D21" s="31">
        <f>C21-B21</f>
        <v>-11072.800000000047</v>
      </c>
      <c r="E21" s="28">
        <f>C21/C17</f>
        <v>0.69451668363296026</v>
      </c>
      <c r="F21" s="30">
        <f>F19+F20</f>
        <v>4712466</v>
      </c>
      <c r="G21" s="30">
        <f>G19+G20</f>
        <v>4029199.21</v>
      </c>
      <c r="H21" s="31">
        <f>G21-F21</f>
        <v>-683266.79</v>
      </c>
      <c r="I21" s="28">
        <f>G21/G17</f>
        <v>0.67587620984268226</v>
      </c>
    </row>
    <row r="22" spans="1:9" ht="16.2" customHeight="1" thickBot="1" x14ac:dyDescent="0.4">
      <c r="A22" s="33" t="s">
        <v>13</v>
      </c>
      <c r="B22" s="30">
        <f>B10+B16</f>
        <v>203696</v>
      </c>
      <c r="C22" s="30">
        <f>C10+C16</f>
        <v>183564.1</v>
      </c>
      <c r="D22" s="31">
        <f>C22-B22</f>
        <v>-20131.899999999994</v>
      </c>
      <c r="E22" s="28">
        <f>C22/C17</f>
        <v>0.30548331636703979</v>
      </c>
      <c r="F22" s="30">
        <f>F10+F16</f>
        <v>2240656</v>
      </c>
      <c r="G22" s="30">
        <f>G10+G16</f>
        <v>1932246.3199999998</v>
      </c>
      <c r="H22" s="31">
        <f>G22-F22</f>
        <v>-308409.68000000017</v>
      </c>
      <c r="I22" s="28">
        <f>G22/G17</f>
        <v>0.32412379015731779</v>
      </c>
    </row>
    <row r="23" spans="1:9" ht="29.1" customHeight="1" thickBot="1" x14ac:dyDescent="0.4">
      <c r="A23" s="20" t="s">
        <v>17</v>
      </c>
      <c r="B23" s="21">
        <f>B27+B28</f>
        <v>264634</v>
      </c>
      <c r="C23" s="21">
        <f>C27+C28</f>
        <v>350605.69</v>
      </c>
      <c r="D23" s="34">
        <f>C23-B23</f>
        <v>85971.69</v>
      </c>
      <c r="E23" s="23">
        <f>C23/C74</f>
        <v>0.36411773881070381</v>
      </c>
      <c r="F23" s="21">
        <f>F27+F28</f>
        <v>2910974</v>
      </c>
      <c r="G23" s="21">
        <f>G27+G28</f>
        <v>2851719.08</v>
      </c>
      <c r="H23" s="34">
        <f>G23-F23</f>
        <v>-59254.919999999925</v>
      </c>
      <c r="I23" s="23">
        <f>G23/G74</f>
        <v>0.32046270040782232</v>
      </c>
    </row>
    <row r="24" spans="1:9" ht="15.65" customHeight="1" x14ac:dyDescent="0.35">
      <c r="A24" s="24" t="s">
        <v>9</v>
      </c>
      <c r="B24" s="35"/>
      <c r="C24" s="35"/>
      <c r="D24" s="36"/>
      <c r="E24" s="37"/>
      <c r="F24" s="35"/>
      <c r="G24" s="35"/>
      <c r="H24" s="36"/>
      <c r="I24" s="37"/>
    </row>
    <row r="25" spans="1:9" ht="15.65" customHeight="1" x14ac:dyDescent="0.35">
      <c r="A25" s="24" t="s">
        <v>10</v>
      </c>
      <c r="B25" s="35">
        <f>B32+B38+B56</f>
        <v>8190</v>
      </c>
      <c r="C25" s="35">
        <f>C32+C38+C56</f>
        <v>11960</v>
      </c>
      <c r="D25" s="36">
        <f>C25-B25</f>
        <v>3770</v>
      </c>
      <c r="E25" s="38">
        <f>C25/C23</f>
        <v>3.4112395608867613E-2</v>
      </c>
      <c r="F25" s="35">
        <f>F32+F38+F56</f>
        <v>90090</v>
      </c>
      <c r="G25" s="35">
        <f>G32+G38+G56</f>
        <v>99023.42</v>
      </c>
      <c r="H25" s="36">
        <f>G25-F25</f>
        <v>8933.4199999999983</v>
      </c>
      <c r="I25" s="38">
        <f>G25/G23</f>
        <v>3.4724114550581886E-2</v>
      </c>
    </row>
    <row r="26" spans="1:9" ht="15.65" customHeight="1" x14ac:dyDescent="0.35">
      <c r="A26" s="24" t="s">
        <v>11</v>
      </c>
      <c r="B26" s="35">
        <f>B33+B39+B57</f>
        <v>195413</v>
      </c>
      <c r="C26" s="35">
        <f>C33+C39+C57</f>
        <v>231772.69</v>
      </c>
      <c r="D26" s="36">
        <f>C26-B26</f>
        <v>36359.69</v>
      </c>
      <c r="E26" s="38">
        <f>C26/C23</f>
        <v>0.66106368667319693</v>
      </c>
      <c r="F26" s="35">
        <f>F33+F39+F57</f>
        <v>2149543</v>
      </c>
      <c r="G26" s="35">
        <f>G33+G39+G57</f>
        <v>2088623.18</v>
      </c>
      <c r="H26" s="36">
        <f>G26-F26</f>
        <v>-60919.820000000065</v>
      </c>
      <c r="I26" s="38">
        <f>G26/G23</f>
        <v>0.73240846009278016</v>
      </c>
    </row>
    <row r="27" spans="1:9" ht="20.100000000000001" customHeight="1" x14ac:dyDescent="0.35">
      <c r="A27" s="29" t="s">
        <v>15</v>
      </c>
      <c r="B27" s="39">
        <f>B25+B26</f>
        <v>203603</v>
      </c>
      <c r="C27" s="39">
        <f>C25+C26</f>
        <v>243732.69</v>
      </c>
      <c r="D27" s="40">
        <f>C27-B27</f>
        <v>40129.69</v>
      </c>
      <c r="E27" s="41">
        <f>C27/C23</f>
        <v>0.69517608228206451</v>
      </c>
      <c r="F27" s="39">
        <f>F25+F26</f>
        <v>2239633</v>
      </c>
      <c r="G27" s="39">
        <f>G25+G26</f>
        <v>2187646.6</v>
      </c>
      <c r="H27" s="40">
        <f>G27-F27</f>
        <v>-51986.399999999907</v>
      </c>
      <c r="I27" s="41">
        <f>G27/G23</f>
        <v>0.76713257464336215</v>
      </c>
    </row>
    <row r="28" spans="1:9" ht="18.55" customHeight="1" x14ac:dyDescent="0.35">
      <c r="A28" s="29" t="s">
        <v>13</v>
      </c>
      <c r="B28" s="39">
        <f>B35+B41+B59</f>
        <v>61031</v>
      </c>
      <c r="C28" s="39">
        <f>C35+C41+C59</f>
        <v>106873</v>
      </c>
      <c r="D28" s="40">
        <f>C28-B28</f>
        <v>45842</v>
      </c>
      <c r="E28" s="41">
        <f>C28/C23</f>
        <v>0.30482391771793549</v>
      </c>
      <c r="F28" s="39">
        <f>F35+F41+F59</f>
        <v>671341</v>
      </c>
      <c r="G28" s="39">
        <f>G35+G41+G59</f>
        <v>664072.48</v>
      </c>
      <c r="H28" s="40">
        <f>G28-F28</f>
        <v>-7268.5200000000186</v>
      </c>
      <c r="I28" s="41">
        <f>G28/G23</f>
        <v>0.23286742535663785</v>
      </c>
    </row>
    <row r="29" spans="1:9" ht="14" customHeight="1" x14ac:dyDescent="0.35">
      <c r="A29" s="29" t="s">
        <v>9</v>
      </c>
      <c r="B29" s="39"/>
      <c r="C29" s="39"/>
      <c r="D29" s="40"/>
      <c r="E29" s="42"/>
      <c r="F29" s="39"/>
      <c r="G29" s="39"/>
      <c r="H29" s="40"/>
      <c r="I29" s="42"/>
    </row>
    <row r="30" spans="1:9" ht="25.9" customHeight="1" x14ac:dyDescent="0.35">
      <c r="A30" s="43" t="s">
        <v>18</v>
      </c>
      <c r="B30" s="39">
        <f>B34+B35</f>
        <v>150930</v>
      </c>
      <c r="C30" s="39">
        <f>C34+C35</f>
        <v>142491.79999999999</v>
      </c>
      <c r="D30" s="40">
        <f>C30-B30</f>
        <v>-8438.2000000000116</v>
      </c>
      <c r="E30" s="44">
        <f>C30/C23</f>
        <v>0.40641610807856537</v>
      </c>
      <c r="F30" s="39">
        <f>F34+F35</f>
        <v>1660230</v>
      </c>
      <c r="G30" s="39">
        <f>G34+G35</f>
        <v>1405789.25</v>
      </c>
      <c r="H30" s="40">
        <f>G30-F30</f>
        <v>-254440.75</v>
      </c>
      <c r="I30" s="44">
        <f>G30/G23</f>
        <v>0.49296203818224621</v>
      </c>
    </row>
    <row r="31" spans="1:9" ht="14.4" customHeight="1" x14ac:dyDescent="0.35">
      <c r="A31" s="29" t="s">
        <v>9</v>
      </c>
      <c r="B31" s="45"/>
      <c r="C31" s="45"/>
      <c r="D31" s="46"/>
      <c r="E31" s="47"/>
      <c r="F31" s="45"/>
      <c r="G31" s="45"/>
      <c r="H31" s="46"/>
      <c r="I31" s="47"/>
    </row>
    <row r="32" spans="1:9" ht="14.4" customHeight="1" x14ac:dyDescent="0.35">
      <c r="A32" s="29" t="s">
        <v>10</v>
      </c>
      <c r="B32" s="45">
        <f>'[1]анализ стим '!G6</f>
        <v>4290</v>
      </c>
      <c r="C32" s="45">
        <f>'[1]анализ стим '!H6</f>
        <v>4160</v>
      </c>
      <c r="D32" s="46">
        <f>C32-B32</f>
        <v>-130</v>
      </c>
      <c r="E32" s="28">
        <f>C32/C30</f>
        <v>2.9194662429697711E-2</v>
      </c>
      <c r="F32" s="25">
        <f>B32+[2]анализ!F32</f>
        <v>47190</v>
      </c>
      <c r="G32" s="25">
        <f>C32+[2]анализ!G32</f>
        <v>42473.42</v>
      </c>
      <c r="H32" s="46">
        <f>G32-F32</f>
        <v>-4716.5800000000017</v>
      </c>
      <c r="I32" s="28">
        <f>G32/G30</f>
        <v>3.021322008259773E-2</v>
      </c>
    </row>
    <row r="33" spans="1:9" ht="14.4" customHeight="1" x14ac:dyDescent="0.35">
      <c r="A33" s="29" t="s">
        <v>11</v>
      </c>
      <c r="B33" s="45">
        <f>'[1]анализ стим '!G7</f>
        <v>123701</v>
      </c>
      <c r="C33" s="45">
        <f>'[1]анализ стим '!H7</f>
        <v>121561.8</v>
      </c>
      <c r="D33" s="46">
        <f>C33-B33</f>
        <v>-2139.1999999999971</v>
      </c>
      <c r="E33" s="28">
        <f>C33/C30</f>
        <v>0.8531143546505835</v>
      </c>
      <c r="F33" s="25">
        <f>B33+[2]анализ!F33</f>
        <v>1360711</v>
      </c>
      <c r="G33" s="25">
        <f>C33+[2]анализ!G33</f>
        <v>1164509.22</v>
      </c>
      <c r="H33" s="46">
        <f>G33-F33</f>
        <v>-196201.78000000003</v>
      </c>
      <c r="I33" s="28">
        <f>G33/G30</f>
        <v>0.82836685513137898</v>
      </c>
    </row>
    <row r="34" spans="1:9" ht="16.2" customHeight="1" x14ac:dyDescent="0.35">
      <c r="A34" s="29" t="s">
        <v>15</v>
      </c>
      <c r="B34" s="45">
        <f>B32+B33</f>
        <v>127991</v>
      </c>
      <c r="C34" s="45">
        <f>C32+C33</f>
        <v>125721.8</v>
      </c>
      <c r="D34" s="46">
        <f>C34-B34</f>
        <v>-2269.1999999999971</v>
      </c>
      <c r="E34" s="28">
        <f>C34/C30</f>
        <v>0.8823090170802812</v>
      </c>
      <c r="F34" s="45">
        <f>F32+F33</f>
        <v>1407901</v>
      </c>
      <c r="G34" s="45">
        <f>G32+G33</f>
        <v>1206982.6399999999</v>
      </c>
      <c r="H34" s="46">
        <f>G34-F34</f>
        <v>-200918.3600000001</v>
      </c>
      <c r="I34" s="28">
        <f>G34/G30</f>
        <v>0.85858007521397672</v>
      </c>
    </row>
    <row r="35" spans="1:9" ht="15.1" customHeight="1" x14ac:dyDescent="0.35">
      <c r="A35" s="29" t="s">
        <v>13</v>
      </c>
      <c r="B35" s="45">
        <f>'[1]анализ стим '!G9</f>
        <v>22939</v>
      </c>
      <c r="C35" s="45">
        <f>'[1]анализ стим '!H9</f>
        <v>16770</v>
      </c>
      <c r="D35" s="46">
        <f>C35-B35</f>
        <v>-6169</v>
      </c>
      <c r="E35" s="28">
        <f>C35/C30</f>
        <v>0.1176909829197189</v>
      </c>
      <c r="F35" s="25">
        <f>B35+[2]анализ!F35</f>
        <v>252329</v>
      </c>
      <c r="G35" s="25">
        <f>C35+[2]анализ!G35</f>
        <v>198806.61</v>
      </c>
      <c r="H35" s="46">
        <f>G35-F35</f>
        <v>-53522.390000000014</v>
      </c>
      <c r="I35" s="28">
        <f>G35/G30</f>
        <v>0.14141992478602322</v>
      </c>
    </row>
    <row r="36" spans="1:9" ht="27.55" customHeight="1" x14ac:dyDescent="0.35">
      <c r="A36" s="43" t="s">
        <v>19</v>
      </c>
      <c r="B36" s="39">
        <f>B40+B41</f>
        <v>113704</v>
      </c>
      <c r="C36" s="39">
        <f>C40+C41</f>
        <v>167813.89</v>
      </c>
      <c r="D36" s="40">
        <f>C36-B36</f>
        <v>54109.890000000014</v>
      </c>
      <c r="E36" s="44">
        <f>C36/C23</f>
        <v>0.47863995019590244</v>
      </c>
      <c r="F36" s="39">
        <f>F40+F41</f>
        <v>1250744</v>
      </c>
      <c r="G36" s="39">
        <f>G40+G41</f>
        <v>1371329.83</v>
      </c>
      <c r="H36" s="40">
        <f>G36-F36</f>
        <v>120585.83000000007</v>
      </c>
      <c r="I36" s="44">
        <f>G36/G23</f>
        <v>0.48087830236069395</v>
      </c>
    </row>
    <row r="37" spans="1:9" ht="15.1" customHeight="1" x14ac:dyDescent="0.35">
      <c r="A37" s="29" t="s">
        <v>9</v>
      </c>
      <c r="B37" s="45"/>
      <c r="C37" s="45"/>
      <c r="D37" s="46"/>
      <c r="E37" s="47"/>
      <c r="F37" s="45"/>
      <c r="G37" s="45"/>
      <c r="H37" s="46"/>
      <c r="I37" s="47"/>
    </row>
    <row r="38" spans="1:9" ht="15.1" customHeight="1" x14ac:dyDescent="0.35">
      <c r="A38" s="29" t="s">
        <v>10</v>
      </c>
      <c r="B38" s="45">
        <f>'[1]анализ стим '!K6</f>
        <v>3900</v>
      </c>
      <c r="C38" s="45">
        <f>'[1]анализ стим '!L6</f>
        <v>6500</v>
      </c>
      <c r="D38" s="46">
        <f>C38-B38</f>
        <v>2600</v>
      </c>
      <c r="E38" s="28">
        <f>C38/C36</f>
        <v>3.8733384942092691E-2</v>
      </c>
      <c r="F38" s="25">
        <f>B38+[2]анализ!F38</f>
        <v>42900</v>
      </c>
      <c r="G38" s="25">
        <f>C38+[2]анализ!G38</f>
        <v>52650</v>
      </c>
      <c r="H38" s="46">
        <f>G38-F38</f>
        <v>9750</v>
      </c>
      <c r="I38" s="28">
        <f>G38/G36</f>
        <v>3.8393389284035337E-2</v>
      </c>
    </row>
    <row r="39" spans="1:9" ht="15.1" customHeight="1" x14ac:dyDescent="0.35">
      <c r="A39" s="29" t="s">
        <v>11</v>
      </c>
      <c r="B39" s="45">
        <f>'[1]анализ стим '!K7</f>
        <v>71712</v>
      </c>
      <c r="C39" s="45">
        <f>'[1]анализ стим '!L7</f>
        <v>89410.89</v>
      </c>
      <c r="D39" s="46">
        <f>C39-B39</f>
        <v>17698.89</v>
      </c>
      <c r="E39" s="28">
        <f>C39/C36</f>
        <v>0.53279791082847783</v>
      </c>
      <c r="F39" s="25">
        <f>B39+[2]анализ!F39</f>
        <v>788832</v>
      </c>
      <c r="G39" s="25">
        <f>C39+[2]анализ!G39</f>
        <v>876613.96</v>
      </c>
      <c r="H39" s="46">
        <f>G39-F39</f>
        <v>87781.959999999963</v>
      </c>
      <c r="I39" s="28">
        <f>G39/G36</f>
        <v>0.63924370404747921</v>
      </c>
    </row>
    <row r="40" spans="1:9" ht="16.899999999999999" customHeight="1" x14ac:dyDescent="0.35">
      <c r="A40" s="29" t="s">
        <v>15</v>
      </c>
      <c r="B40" s="45">
        <f>B38+B39</f>
        <v>75612</v>
      </c>
      <c r="C40" s="45">
        <f>C38+C39</f>
        <v>95910.89</v>
      </c>
      <c r="D40" s="46">
        <f>C40-B40</f>
        <v>20298.89</v>
      </c>
      <c r="E40" s="28">
        <f>C40/C36</f>
        <v>0.5715312957705706</v>
      </c>
      <c r="F40" s="45">
        <f>F38+F39</f>
        <v>831732</v>
      </c>
      <c r="G40" s="45">
        <f>G38+G39</f>
        <v>929263.96</v>
      </c>
      <c r="H40" s="46">
        <f>G40-F40</f>
        <v>97531.959999999963</v>
      </c>
      <c r="I40" s="28">
        <f>G40/G36</f>
        <v>0.67763709333151445</v>
      </c>
    </row>
    <row r="41" spans="1:9" ht="16.2" customHeight="1" x14ac:dyDescent="0.35">
      <c r="A41" s="29" t="s">
        <v>13</v>
      </c>
      <c r="B41" s="45">
        <f>'[1]анализ стим '!K9</f>
        <v>38092</v>
      </c>
      <c r="C41" s="45">
        <f>'[1]анализ стим '!L9</f>
        <v>71903</v>
      </c>
      <c r="D41" s="46">
        <f>C41-B41</f>
        <v>33811</v>
      </c>
      <c r="E41" s="28">
        <f>C41/C36</f>
        <v>0.42846870422942934</v>
      </c>
      <c r="F41" s="25">
        <f>B41+[2]анализ!F41</f>
        <v>419012</v>
      </c>
      <c r="G41" s="25">
        <f>C41+[2]анализ!G41</f>
        <v>442065.87</v>
      </c>
      <c r="H41" s="46">
        <f>G41-F41</f>
        <v>23053.869999999995</v>
      </c>
      <c r="I41" s="28">
        <f>G41/G36</f>
        <v>0.32236290666848544</v>
      </c>
    </row>
    <row r="42" spans="1:9" ht="29.5" hidden="1" customHeight="1" x14ac:dyDescent="0.35">
      <c r="A42" s="43" t="s">
        <v>20</v>
      </c>
      <c r="B42" s="39" t="e">
        <f>B46+B47</f>
        <v>#REF!</v>
      </c>
      <c r="C42" s="39" t="e">
        <f>C46+C47</f>
        <v>#REF!</v>
      </c>
      <c r="D42" s="40" t="e">
        <f>C42-B42</f>
        <v>#REF!</v>
      </c>
      <c r="E42" s="44" t="e">
        <f>C42/C23</f>
        <v>#REF!</v>
      </c>
      <c r="F42" s="39" t="e">
        <f>F46+F47</f>
        <v>#REF!</v>
      </c>
      <c r="G42" s="39" t="e">
        <f>G46+G47</f>
        <v>#REF!</v>
      </c>
      <c r="H42" s="40" t="e">
        <f>G42-F42</f>
        <v>#REF!</v>
      </c>
      <c r="I42" s="44" t="e">
        <f>G42/G23</f>
        <v>#REF!</v>
      </c>
    </row>
    <row r="43" spans="1:9" ht="15.1" hidden="1" customHeight="1" x14ac:dyDescent="0.35">
      <c r="A43" s="29" t="s">
        <v>9</v>
      </c>
      <c r="B43" s="45"/>
      <c r="C43" s="45"/>
      <c r="D43" s="46"/>
      <c r="E43" s="47"/>
      <c r="F43" s="45"/>
      <c r="G43" s="45"/>
      <c r="H43" s="46"/>
      <c r="I43" s="47"/>
    </row>
    <row r="44" spans="1:9" ht="15.1" hidden="1" customHeight="1" x14ac:dyDescent="0.35">
      <c r="A44" s="29" t="s">
        <v>10</v>
      </c>
      <c r="B44" s="45" t="e">
        <f>#REF!</f>
        <v>#REF!</v>
      </c>
      <c r="C44" s="45" t="e">
        <f>#REF!</f>
        <v>#REF!</v>
      </c>
      <c r="D44" s="46" t="e">
        <f>C44-B44</f>
        <v>#REF!</v>
      </c>
      <c r="E44" s="28" t="e">
        <f>C44/C42</f>
        <v>#REF!</v>
      </c>
      <c r="F44" s="45" t="e">
        <f>#REF!</f>
        <v>#REF!</v>
      </c>
      <c r="G44" s="45" t="e">
        <f>#REF!</f>
        <v>#REF!</v>
      </c>
      <c r="H44" s="46" t="e">
        <f>G44-F44</f>
        <v>#REF!</v>
      </c>
      <c r="I44" s="28" t="e">
        <f>G44/G42</f>
        <v>#REF!</v>
      </c>
    </row>
    <row r="45" spans="1:9" ht="15.1" hidden="1" customHeight="1" x14ac:dyDescent="0.35">
      <c r="A45" s="29" t="s">
        <v>11</v>
      </c>
      <c r="B45" s="45" t="e">
        <f>#REF!</f>
        <v>#REF!</v>
      </c>
      <c r="C45" s="45" t="e">
        <f>#REF!</f>
        <v>#REF!</v>
      </c>
      <c r="D45" s="46" t="e">
        <f>C45-B45</f>
        <v>#REF!</v>
      </c>
      <c r="E45" s="28" t="e">
        <f>C45/C42</f>
        <v>#REF!</v>
      </c>
      <c r="F45" s="45" t="e">
        <f>#REF!</f>
        <v>#REF!</v>
      </c>
      <c r="G45" s="45" t="e">
        <f>#REF!</f>
        <v>#REF!</v>
      </c>
      <c r="H45" s="46" t="e">
        <f>G45-F45</f>
        <v>#REF!</v>
      </c>
      <c r="I45" s="28" t="e">
        <f>G45/G42</f>
        <v>#REF!</v>
      </c>
    </row>
    <row r="46" spans="1:9" ht="14" hidden="1" customHeight="1" x14ac:dyDescent="0.35">
      <c r="A46" s="29" t="s">
        <v>15</v>
      </c>
      <c r="B46" s="45" t="e">
        <f>B45+B44</f>
        <v>#REF!</v>
      </c>
      <c r="C46" s="45" t="e">
        <f>C45+C44</f>
        <v>#REF!</v>
      </c>
      <c r="D46" s="46" t="e">
        <f>C46-B46</f>
        <v>#REF!</v>
      </c>
      <c r="E46" s="28" t="e">
        <f>C46/C42</f>
        <v>#REF!</v>
      </c>
      <c r="F46" s="45" t="e">
        <f>F45+F44</f>
        <v>#REF!</v>
      </c>
      <c r="G46" s="45" t="e">
        <f>G45+G44</f>
        <v>#REF!</v>
      </c>
      <c r="H46" s="46" t="e">
        <f>G46-F46</f>
        <v>#REF!</v>
      </c>
      <c r="I46" s="28" t="e">
        <f>G46/G42</f>
        <v>#REF!</v>
      </c>
    </row>
    <row r="47" spans="1:9" ht="15.1" hidden="1" customHeight="1" x14ac:dyDescent="0.35">
      <c r="A47" s="29" t="s">
        <v>13</v>
      </c>
      <c r="B47" s="45" t="e">
        <f>#REF!</f>
        <v>#REF!</v>
      </c>
      <c r="C47" s="45" t="e">
        <f>#REF!</f>
        <v>#REF!</v>
      </c>
      <c r="D47" s="46" t="e">
        <f>C47-B47</f>
        <v>#REF!</v>
      </c>
      <c r="E47" s="28" t="e">
        <f>C47/C42</f>
        <v>#REF!</v>
      </c>
      <c r="F47" s="45" t="e">
        <f>#REF!</f>
        <v>#REF!</v>
      </c>
      <c r="G47" s="45" t="e">
        <f>#REF!</f>
        <v>#REF!</v>
      </c>
      <c r="H47" s="46" t="e">
        <f>G47-F47</f>
        <v>#REF!</v>
      </c>
      <c r="I47" s="28" t="e">
        <f>G47/G42</f>
        <v>#REF!</v>
      </c>
    </row>
    <row r="48" spans="1:9" ht="27" hidden="1" customHeight="1" x14ac:dyDescent="0.35">
      <c r="A48" s="43" t="s">
        <v>21</v>
      </c>
      <c r="B48" s="39" t="e">
        <f>B52+B53</f>
        <v>#REF!</v>
      </c>
      <c r="C48" s="39" t="e">
        <f>C52+C53</f>
        <v>#REF!</v>
      </c>
      <c r="D48" s="40" t="e">
        <f>C48-B48</f>
        <v>#REF!</v>
      </c>
      <c r="E48" s="44" t="e">
        <f>C48/C23</f>
        <v>#REF!</v>
      </c>
      <c r="F48" s="39" t="e">
        <f>F52+F53</f>
        <v>#REF!</v>
      </c>
      <c r="G48" s="39" t="e">
        <f>G52+G53</f>
        <v>#REF!</v>
      </c>
      <c r="H48" s="40" t="e">
        <f>G48-F48</f>
        <v>#REF!</v>
      </c>
      <c r="I48" s="44" t="e">
        <f>G48/G23</f>
        <v>#REF!</v>
      </c>
    </row>
    <row r="49" spans="1:9" ht="16.899999999999999" hidden="1" customHeight="1" x14ac:dyDescent="0.35">
      <c r="A49" s="29" t="s">
        <v>9</v>
      </c>
      <c r="B49" s="45"/>
      <c r="C49" s="45"/>
      <c r="D49" s="46"/>
      <c r="E49" s="47"/>
      <c r="F49" s="45"/>
      <c r="G49" s="45"/>
      <c r="H49" s="46"/>
      <c r="I49" s="47"/>
    </row>
    <row r="50" spans="1:9" ht="16.899999999999999" hidden="1" customHeight="1" x14ac:dyDescent="0.35">
      <c r="A50" s="29" t="s">
        <v>10</v>
      </c>
      <c r="B50" s="45" t="e">
        <f>#REF!</f>
        <v>#REF!</v>
      </c>
      <c r="C50" s="45" t="e">
        <f>#REF!</f>
        <v>#REF!</v>
      </c>
      <c r="D50" s="46" t="e">
        <f>C50-B50</f>
        <v>#REF!</v>
      </c>
      <c r="E50" s="28" t="e">
        <f>C50/C48</f>
        <v>#REF!</v>
      </c>
      <c r="F50" s="45" t="e">
        <f>#REF!</f>
        <v>#REF!</v>
      </c>
      <c r="G50" s="45" t="e">
        <f>#REF!</f>
        <v>#REF!</v>
      </c>
      <c r="H50" s="46" t="e">
        <f>G50-F50</f>
        <v>#REF!</v>
      </c>
      <c r="I50" s="28" t="e">
        <f>G50/G48</f>
        <v>#REF!</v>
      </c>
    </row>
    <row r="51" spans="1:9" ht="16.899999999999999" hidden="1" customHeight="1" x14ac:dyDescent="0.35">
      <c r="A51" s="29" t="s">
        <v>11</v>
      </c>
      <c r="B51" s="45" t="e">
        <f>#REF!</f>
        <v>#REF!</v>
      </c>
      <c r="C51" s="45" t="e">
        <f>#REF!</f>
        <v>#REF!</v>
      </c>
      <c r="D51" s="46" t="e">
        <f>C51-B51</f>
        <v>#REF!</v>
      </c>
      <c r="E51" s="28" t="e">
        <f>C51/C48</f>
        <v>#REF!</v>
      </c>
      <c r="F51" s="45" t="e">
        <f>#REF!</f>
        <v>#REF!</v>
      </c>
      <c r="G51" s="45" t="e">
        <f>#REF!</f>
        <v>#REF!</v>
      </c>
      <c r="H51" s="46" t="e">
        <f>G51-F51</f>
        <v>#REF!</v>
      </c>
      <c r="I51" s="28" t="e">
        <f>G51/G48</f>
        <v>#REF!</v>
      </c>
    </row>
    <row r="52" spans="1:9" ht="14.4" hidden="1" customHeight="1" x14ac:dyDescent="0.35">
      <c r="A52" s="29" t="s">
        <v>15</v>
      </c>
      <c r="B52" s="45" t="e">
        <f>B51+B50</f>
        <v>#REF!</v>
      </c>
      <c r="C52" s="45" t="e">
        <f>C51+C50</f>
        <v>#REF!</v>
      </c>
      <c r="D52" s="46" t="e">
        <f>C52-B52</f>
        <v>#REF!</v>
      </c>
      <c r="E52" s="28" t="e">
        <f>C52/C48</f>
        <v>#REF!</v>
      </c>
      <c r="F52" s="45" t="e">
        <f>F51+F50</f>
        <v>#REF!</v>
      </c>
      <c r="G52" s="45" t="e">
        <f>G51+G50</f>
        <v>#REF!</v>
      </c>
      <c r="H52" s="46" t="e">
        <f>G52-F52</f>
        <v>#REF!</v>
      </c>
      <c r="I52" s="28" t="e">
        <f>G52/G48</f>
        <v>#REF!</v>
      </c>
    </row>
    <row r="53" spans="1:9" ht="13.15" hidden="1" customHeight="1" x14ac:dyDescent="0.35">
      <c r="A53" s="29" t="s">
        <v>13</v>
      </c>
      <c r="B53" s="45" t="e">
        <f>#REF!</f>
        <v>#REF!</v>
      </c>
      <c r="C53" s="45" t="e">
        <f>#REF!</f>
        <v>#REF!</v>
      </c>
      <c r="D53" s="46" t="e">
        <f>C53-B53</f>
        <v>#REF!</v>
      </c>
      <c r="E53" s="28" t="e">
        <f>C53/C48</f>
        <v>#REF!</v>
      </c>
      <c r="F53" s="45" t="e">
        <f>#REF!</f>
        <v>#REF!</v>
      </c>
      <c r="G53" s="45" t="e">
        <f>#REF!</f>
        <v>#REF!</v>
      </c>
      <c r="H53" s="46" t="e">
        <f>G53-F53</f>
        <v>#REF!</v>
      </c>
      <c r="I53" s="28" t="e">
        <f>G53/G48</f>
        <v>#REF!</v>
      </c>
    </row>
    <row r="54" spans="1:9" ht="25.9" customHeight="1" x14ac:dyDescent="0.35">
      <c r="A54" s="43" t="s">
        <v>22</v>
      </c>
      <c r="B54" s="39">
        <f>B58+B59</f>
        <v>0</v>
      </c>
      <c r="C54" s="39">
        <f>C58+C59</f>
        <v>40300</v>
      </c>
      <c r="D54" s="40">
        <f>C54-B54</f>
        <v>40300</v>
      </c>
      <c r="E54" s="44">
        <f>C54/C23</f>
        <v>0.11494394172553218</v>
      </c>
      <c r="F54" s="39">
        <f>F58+F59</f>
        <v>0</v>
      </c>
      <c r="G54" s="39">
        <f>G58+G59</f>
        <v>74600</v>
      </c>
      <c r="H54" s="40">
        <f>G54-F54</f>
        <v>74600</v>
      </c>
      <c r="I54" s="44">
        <f>G54/G23</f>
        <v>2.6159659457059843E-2</v>
      </c>
    </row>
    <row r="55" spans="1:9" ht="18" customHeight="1" x14ac:dyDescent="0.35">
      <c r="A55" s="29" t="s">
        <v>9</v>
      </c>
      <c r="B55" s="45"/>
      <c r="C55" s="45"/>
      <c r="D55" s="46"/>
      <c r="E55" s="47"/>
      <c r="F55" s="45"/>
      <c r="G55" s="45"/>
      <c r="H55" s="46"/>
      <c r="I55" s="47"/>
    </row>
    <row r="56" spans="1:9" ht="18" customHeight="1" x14ac:dyDescent="0.35">
      <c r="A56" s="29" t="s">
        <v>10</v>
      </c>
      <c r="B56" s="45">
        <f>B63+B69</f>
        <v>0</v>
      </c>
      <c r="C56" s="45">
        <f>C63+C69</f>
        <v>1300</v>
      </c>
      <c r="D56" s="46">
        <f>C56-B56</f>
        <v>1300</v>
      </c>
      <c r="E56" s="28">
        <f>C56/C54</f>
        <v>3.2258064516129031E-2</v>
      </c>
      <c r="F56" s="45">
        <f>F63+F69</f>
        <v>0</v>
      </c>
      <c r="G56" s="45">
        <f>G63+G69</f>
        <v>3900</v>
      </c>
      <c r="H56" s="46">
        <f>G56-F56</f>
        <v>3900</v>
      </c>
      <c r="I56" s="28">
        <f>G56/G54</f>
        <v>5.2278820375335121E-2</v>
      </c>
    </row>
    <row r="57" spans="1:9" ht="18" customHeight="1" x14ac:dyDescent="0.35">
      <c r="A57" s="29" t="s">
        <v>11</v>
      </c>
      <c r="B57" s="45">
        <f>B64+B70</f>
        <v>0</v>
      </c>
      <c r="C57" s="45">
        <f>C64+C70</f>
        <v>20800</v>
      </c>
      <c r="D57" s="46">
        <f>C57-B57</f>
        <v>20800</v>
      </c>
      <c r="E57" s="28">
        <f>C57/C54</f>
        <v>0.5161290322580645</v>
      </c>
      <c r="F57" s="45">
        <f>F64+F70</f>
        <v>0</v>
      </c>
      <c r="G57" s="45">
        <f>G64+G70</f>
        <v>47500</v>
      </c>
      <c r="H57" s="46">
        <f>G57-F57</f>
        <v>47500</v>
      </c>
      <c r="I57" s="28">
        <f>G57/G54</f>
        <v>0.63672922252010722</v>
      </c>
    </row>
    <row r="58" spans="1:9" ht="19.55" customHeight="1" x14ac:dyDescent="0.35">
      <c r="A58" s="29" t="s">
        <v>15</v>
      </c>
      <c r="B58" s="45">
        <f>B56+B57</f>
        <v>0</v>
      </c>
      <c r="C58" s="45">
        <f>C56+C57</f>
        <v>22100</v>
      </c>
      <c r="D58" s="46">
        <f>C58-B58</f>
        <v>22100</v>
      </c>
      <c r="E58" s="28">
        <f>C58/C54</f>
        <v>0.54838709677419351</v>
      </c>
      <c r="F58" s="45">
        <f>F56+F57</f>
        <v>0</v>
      </c>
      <c r="G58" s="45">
        <f>G56+G57</f>
        <v>51400</v>
      </c>
      <c r="H58" s="46">
        <f>G58-F58</f>
        <v>51400</v>
      </c>
      <c r="I58" s="28">
        <f>G58/G54</f>
        <v>0.68900804289544237</v>
      </c>
    </row>
    <row r="59" spans="1:9" ht="15.1" customHeight="1" x14ac:dyDescent="0.35">
      <c r="A59" s="29" t="s">
        <v>13</v>
      </c>
      <c r="B59" s="45">
        <f>B66+B72</f>
        <v>0</v>
      </c>
      <c r="C59" s="45">
        <f>C66+C72</f>
        <v>18200</v>
      </c>
      <c r="D59" s="46">
        <f>C59-B59</f>
        <v>18200</v>
      </c>
      <c r="E59" s="28">
        <f>C59/C54</f>
        <v>0.45161290322580644</v>
      </c>
      <c r="F59" s="45">
        <f>F66+F72</f>
        <v>0</v>
      </c>
      <c r="G59" s="45">
        <f>G66+G72</f>
        <v>23200</v>
      </c>
      <c r="H59" s="46">
        <f>G59-F59</f>
        <v>23200</v>
      </c>
      <c r="I59" s="28">
        <f>G59/G54</f>
        <v>0.31099195710455763</v>
      </c>
    </row>
    <row r="60" spans="1:9" ht="14.4" x14ac:dyDescent="0.35">
      <c r="A60" s="29" t="s">
        <v>23</v>
      </c>
      <c r="B60" s="45"/>
      <c r="C60" s="45"/>
      <c r="D60" s="46"/>
      <c r="E60" s="47"/>
      <c r="F60" s="45"/>
      <c r="G60" s="45"/>
      <c r="H60" s="46"/>
      <c r="I60" s="47"/>
    </row>
    <row r="61" spans="1:9" ht="16.2" customHeight="1" x14ac:dyDescent="0.35">
      <c r="A61" s="43" t="s">
        <v>24</v>
      </c>
      <c r="B61" s="39">
        <f>B65+B66</f>
        <v>0</v>
      </c>
      <c r="C61" s="39">
        <f>C65+C66</f>
        <v>0</v>
      </c>
      <c r="D61" s="40">
        <f>C61-B61</f>
        <v>0</v>
      </c>
      <c r="E61" s="44">
        <f>C61/C23</f>
        <v>0</v>
      </c>
      <c r="F61" s="39">
        <f>F65+F66</f>
        <v>0</v>
      </c>
      <c r="G61" s="39">
        <f>G65+G66</f>
        <v>7000</v>
      </c>
      <c r="H61" s="40">
        <f>G61-F61</f>
        <v>7000</v>
      </c>
      <c r="I61" s="44">
        <f>G61/G23</f>
        <v>2.4546597345766609E-3</v>
      </c>
    </row>
    <row r="62" spans="1:9" ht="12.6" customHeight="1" x14ac:dyDescent="0.35">
      <c r="A62" s="29" t="s">
        <v>9</v>
      </c>
      <c r="B62" s="45"/>
      <c r="C62" s="45"/>
      <c r="D62" s="46"/>
      <c r="E62" s="47"/>
      <c r="F62" s="45"/>
      <c r="G62" s="45"/>
      <c r="H62" s="46"/>
      <c r="I62" s="47"/>
    </row>
    <row r="63" spans="1:9" ht="15.8" customHeight="1" x14ac:dyDescent="0.35">
      <c r="A63" s="29" t="s">
        <v>10</v>
      </c>
      <c r="B63" s="45">
        <v>0</v>
      </c>
      <c r="C63" s="45">
        <f>'[1]анализ стим '!AB6</f>
        <v>0</v>
      </c>
      <c r="D63" s="46">
        <f>C63-B63</f>
        <v>0</v>
      </c>
      <c r="E63" s="28" t="e">
        <f>C63/C61</f>
        <v>#DIV/0!</v>
      </c>
      <c r="F63" s="25">
        <f>B63+[2]анализ!F63</f>
        <v>0</v>
      </c>
      <c r="G63" s="25">
        <f>C63+[2]анализ!G63</f>
        <v>0</v>
      </c>
      <c r="H63" s="46">
        <f>G63-F63</f>
        <v>0</v>
      </c>
      <c r="I63" s="28">
        <f>G63/G61</f>
        <v>0</v>
      </c>
    </row>
    <row r="64" spans="1:9" ht="17.2" customHeight="1" x14ac:dyDescent="0.35">
      <c r="A64" s="29" t="s">
        <v>11</v>
      </c>
      <c r="B64" s="45">
        <v>0</v>
      </c>
      <c r="C64" s="45">
        <f>'[1]анализ стим '!AB7</f>
        <v>0</v>
      </c>
      <c r="D64" s="46">
        <f>C64-B64</f>
        <v>0</v>
      </c>
      <c r="E64" s="28" t="e">
        <f>C64/C61</f>
        <v>#DIV/0!</v>
      </c>
      <c r="F64" s="25">
        <f>B64+[2]анализ!F64</f>
        <v>0</v>
      </c>
      <c r="G64" s="25">
        <f>C64+[2]анализ!G64</f>
        <v>2000</v>
      </c>
      <c r="H64" s="46">
        <f>G64-F64</f>
        <v>2000</v>
      </c>
      <c r="I64" s="28">
        <f>G64/G61</f>
        <v>0.2857142857142857</v>
      </c>
    </row>
    <row r="65" spans="1:9" ht="16.899999999999999" customHeight="1" x14ac:dyDescent="0.35">
      <c r="A65" s="29" t="s">
        <v>15</v>
      </c>
      <c r="B65" s="45">
        <v>0</v>
      </c>
      <c r="C65" s="45">
        <f>C63+C64</f>
        <v>0</v>
      </c>
      <c r="D65" s="46">
        <f>C65-B65</f>
        <v>0</v>
      </c>
      <c r="E65" s="28" t="e">
        <f>C65/C61</f>
        <v>#DIV/0!</v>
      </c>
      <c r="F65" s="25">
        <f>F63+F64</f>
        <v>0</v>
      </c>
      <c r="G65" s="25">
        <f>G63+G64</f>
        <v>2000</v>
      </c>
      <c r="H65" s="46">
        <f>G65-F65</f>
        <v>2000</v>
      </c>
      <c r="I65" s="28">
        <f>G65/G61</f>
        <v>0.2857142857142857</v>
      </c>
    </row>
    <row r="66" spans="1:9" ht="16.899999999999999" customHeight="1" x14ac:dyDescent="0.35">
      <c r="A66" s="29" t="s">
        <v>13</v>
      </c>
      <c r="B66" s="45">
        <v>0</v>
      </c>
      <c r="C66" s="45">
        <f>'[1]анализ стим '!AB9</f>
        <v>0</v>
      </c>
      <c r="D66" s="46">
        <f>C66-B66</f>
        <v>0</v>
      </c>
      <c r="E66" s="28" t="e">
        <f>C66/C61</f>
        <v>#DIV/0!</v>
      </c>
      <c r="F66" s="25">
        <f>B66+[2]анализ!F66</f>
        <v>0</v>
      </c>
      <c r="G66" s="25">
        <f>C66+[2]анализ!G66</f>
        <v>5000</v>
      </c>
      <c r="H66" s="46">
        <f>G66-F66</f>
        <v>5000</v>
      </c>
      <c r="I66" s="28">
        <f>G66/G61</f>
        <v>0.7142857142857143</v>
      </c>
    </row>
    <row r="67" spans="1:9" ht="18" customHeight="1" x14ac:dyDescent="0.35">
      <c r="A67" s="43" t="s">
        <v>25</v>
      </c>
      <c r="B67" s="39">
        <f>B71+B72</f>
        <v>0</v>
      </c>
      <c r="C67" s="39">
        <f>C71+C72</f>
        <v>40300</v>
      </c>
      <c r="D67" s="40">
        <f>C67-B67</f>
        <v>40300</v>
      </c>
      <c r="E67" s="44">
        <f>C67/C23</f>
        <v>0.11494394172553218</v>
      </c>
      <c r="F67" s="39">
        <f>F71+F72</f>
        <v>0</v>
      </c>
      <c r="G67" s="39">
        <f>G71+G72</f>
        <v>67600</v>
      </c>
      <c r="H67" s="40">
        <f>G67-F67</f>
        <v>67600</v>
      </c>
      <c r="I67" s="44">
        <f>G67/G23</f>
        <v>2.3704999722483182E-2</v>
      </c>
    </row>
    <row r="68" spans="1:9" ht="16.649999999999999" customHeight="1" x14ac:dyDescent="0.35">
      <c r="A68" s="29" t="s">
        <v>9</v>
      </c>
      <c r="B68" s="45"/>
      <c r="C68" s="45"/>
      <c r="D68" s="46"/>
      <c r="E68" s="47"/>
      <c r="F68" s="45"/>
      <c r="G68" s="45"/>
      <c r="H68" s="46"/>
      <c r="I68" s="47"/>
    </row>
    <row r="69" spans="1:9" ht="15.1" customHeight="1" x14ac:dyDescent="0.35">
      <c r="A69" s="29" t="s">
        <v>10</v>
      </c>
      <c r="B69" s="45">
        <v>0</v>
      </c>
      <c r="C69" s="45">
        <f>'[1]анализ стим '!AA6</f>
        <v>1300</v>
      </c>
      <c r="D69" s="46">
        <f t="shared" ref="D69:D74" si="0">C69-B69</f>
        <v>1300</v>
      </c>
      <c r="E69" s="28">
        <f>C69/C67</f>
        <v>3.2258064516129031E-2</v>
      </c>
      <c r="F69" s="25">
        <f>B69+[2]анализ!F69</f>
        <v>0</v>
      </c>
      <c r="G69" s="25">
        <f>C69+[2]анализ!G69</f>
        <v>3900</v>
      </c>
      <c r="H69" s="46">
        <f t="shared" ref="H69:H74" si="1">G69-F69</f>
        <v>3900</v>
      </c>
      <c r="I69" s="28">
        <f>G69/G67</f>
        <v>5.7692307692307696E-2</v>
      </c>
    </row>
    <row r="70" spans="1:9" ht="15.8" customHeight="1" x14ac:dyDescent="0.35">
      <c r="A70" s="29" t="s">
        <v>11</v>
      </c>
      <c r="B70" s="45">
        <v>0</v>
      </c>
      <c r="C70" s="45">
        <f>'[1]анализ стим '!AA7</f>
        <v>20800</v>
      </c>
      <c r="D70" s="46">
        <f t="shared" si="0"/>
        <v>20800</v>
      </c>
      <c r="E70" s="28">
        <f>C70/C67</f>
        <v>0.5161290322580645</v>
      </c>
      <c r="F70" s="25">
        <f>B70+[2]анализ!F70</f>
        <v>0</v>
      </c>
      <c r="G70" s="25">
        <f>C70+[2]анализ!G70</f>
        <v>45500</v>
      </c>
      <c r="H70" s="46">
        <f t="shared" si="1"/>
        <v>45500</v>
      </c>
      <c r="I70" s="28">
        <f>G70/G67</f>
        <v>0.67307692307692313</v>
      </c>
    </row>
    <row r="71" spans="1:9" ht="16.899999999999999" customHeight="1" x14ac:dyDescent="0.35">
      <c r="A71" s="29" t="s">
        <v>15</v>
      </c>
      <c r="B71" s="45">
        <v>0</v>
      </c>
      <c r="C71" s="45">
        <f>C69+C70</f>
        <v>22100</v>
      </c>
      <c r="D71" s="46">
        <f t="shared" si="0"/>
        <v>22100</v>
      </c>
      <c r="E71" s="28">
        <f>C71/C67</f>
        <v>0.54838709677419351</v>
      </c>
      <c r="F71" s="25">
        <f>F69+F70</f>
        <v>0</v>
      </c>
      <c r="G71" s="25">
        <f>G69+G70</f>
        <v>49400</v>
      </c>
      <c r="H71" s="46">
        <f t="shared" si="1"/>
        <v>49400</v>
      </c>
      <c r="I71" s="28">
        <f>G71/G67</f>
        <v>0.73076923076923073</v>
      </c>
    </row>
    <row r="72" spans="1:9" ht="20.350000000000001" customHeight="1" thickBot="1" x14ac:dyDescent="0.4">
      <c r="A72" s="33" t="s">
        <v>13</v>
      </c>
      <c r="B72" s="45">
        <v>0</v>
      </c>
      <c r="C72" s="45">
        <f>'[1]анализ стим '!AA9</f>
        <v>18200</v>
      </c>
      <c r="D72" s="46">
        <f t="shared" si="0"/>
        <v>18200</v>
      </c>
      <c r="E72" s="28">
        <f>C72/C67</f>
        <v>0.45161290322580644</v>
      </c>
      <c r="F72" s="25">
        <f>B72+[2]анализ!F72</f>
        <v>0</v>
      </c>
      <c r="G72" s="25">
        <f>C72+[2]анализ!G72</f>
        <v>18200</v>
      </c>
      <c r="H72" s="46">
        <f t="shared" si="1"/>
        <v>18200</v>
      </c>
      <c r="I72" s="28">
        <f>G72/G67</f>
        <v>0.26923076923076922</v>
      </c>
    </row>
    <row r="73" spans="1:9" ht="29.95" customHeight="1" thickBot="1" x14ac:dyDescent="0.4">
      <c r="A73" s="48" t="s">
        <v>26</v>
      </c>
      <c r="B73" s="49">
        <f>'[1]Анализ ФЗП'!T5</f>
        <v>16810</v>
      </c>
      <c r="C73" s="49">
        <f>'[1]Анализ ФЗП'!U5</f>
        <v>11388</v>
      </c>
      <c r="D73" s="50">
        <f t="shared" si="0"/>
        <v>-5422</v>
      </c>
      <c r="E73" s="51">
        <f>C73/C74</f>
        <v>1.1826883954953198E-2</v>
      </c>
      <c r="F73" s="25">
        <f>B73+[2]анализ!F73</f>
        <v>184910</v>
      </c>
      <c r="G73" s="25">
        <f>C73+[2]анализ!G73</f>
        <v>85590.46</v>
      </c>
      <c r="H73" s="50">
        <f t="shared" si="1"/>
        <v>-99319.54</v>
      </c>
      <c r="I73" s="51">
        <f>G73/G74</f>
        <v>9.6182510167683501E-3</v>
      </c>
    </row>
    <row r="74" spans="1:9" ht="34.200000000000003" customHeight="1" thickBot="1" x14ac:dyDescent="0.4">
      <c r="A74" s="52" t="s">
        <v>27</v>
      </c>
      <c r="B74" s="53">
        <f>B78+B79</f>
        <v>913546</v>
      </c>
      <c r="C74" s="53">
        <f>C78+C79</f>
        <v>962890.99</v>
      </c>
      <c r="D74" s="54">
        <f t="shared" si="0"/>
        <v>49344.989999999991</v>
      </c>
      <c r="E74" s="55">
        <f>E17+E23+E73</f>
        <v>0.99999999999999989</v>
      </c>
      <c r="F74" s="53">
        <f>F78+F79</f>
        <v>10049006</v>
      </c>
      <c r="G74" s="53">
        <f>G78+G79</f>
        <v>8898755.0700000003</v>
      </c>
      <c r="H74" s="54">
        <f t="shared" si="1"/>
        <v>-1150250.9299999997</v>
      </c>
      <c r="I74" s="55">
        <f>I17+I23+I73</f>
        <v>0.99999999999999989</v>
      </c>
    </row>
    <row r="75" spans="1:9" ht="16.2" customHeight="1" x14ac:dyDescent="0.35">
      <c r="A75" s="24" t="s">
        <v>9</v>
      </c>
      <c r="B75" s="56"/>
      <c r="C75" s="56"/>
      <c r="D75" s="57"/>
      <c r="E75" s="58"/>
      <c r="F75" s="56"/>
      <c r="G75" s="56"/>
      <c r="H75" s="57"/>
      <c r="I75" s="58"/>
    </row>
    <row r="76" spans="1:9" ht="16.2" customHeight="1" x14ac:dyDescent="0.35">
      <c r="A76" s="24" t="s">
        <v>10</v>
      </c>
      <c r="B76" s="56">
        <f>B19+B25+B73</f>
        <v>73304.100000000006</v>
      </c>
      <c r="C76" s="56">
        <f>C19+C25+C73</f>
        <v>71652.100000000006</v>
      </c>
      <c r="D76" s="57">
        <f>C76-B76</f>
        <v>-1652</v>
      </c>
      <c r="E76" s="59">
        <f>C76/C74</f>
        <v>7.4413511751730069E-2</v>
      </c>
      <c r="F76" s="56">
        <f>F19+F25+F73</f>
        <v>806345.1</v>
      </c>
      <c r="G76" s="56">
        <f>G19+G25+G73</f>
        <v>669533.97</v>
      </c>
      <c r="H76" s="57">
        <f>G76-F76</f>
        <v>-136811.13</v>
      </c>
      <c r="I76" s="59">
        <f>G76/G74</f>
        <v>7.5239060377914183E-2</v>
      </c>
    </row>
    <row r="77" spans="1:9" ht="16.2" customHeight="1" x14ac:dyDescent="0.35">
      <c r="A77" s="24" t="s">
        <v>11</v>
      </c>
      <c r="B77" s="56">
        <f>B20+B26</f>
        <v>575514.9</v>
      </c>
      <c r="C77" s="56">
        <f>C20+C26</f>
        <v>600801.79</v>
      </c>
      <c r="D77" s="57">
        <f>C77-B77</f>
        <v>25286.890000000014</v>
      </c>
      <c r="E77" s="59">
        <f>C77/C74</f>
        <v>0.62395618635916417</v>
      </c>
      <c r="F77" s="56">
        <f>F20+F26</f>
        <v>6330663.9000000004</v>
      </c>
      <c r="G77" s="56">
        <f>G20+G26</f>
        <v>5632902.2999999998</v>
      </c>
      <c r="H77" s="57">
        <f>G77-F77</f>
        <v>-697761.60000000056</v>
      </c>
      <c r="I77" s="59">
        <f>G77/G74</f>
        <v>0.63299891453243462</v>
      </c>
    </row>
    <row r="78" spans="1:9" ht="17.45" customHeight="1" x14ac:dyDescent="0.35">
      <c r="A78" s="29" t="s">
        <v>15</v>
      </c>
      <c r="B78" s="60">
        <f>B76+B77</f>
        <v>648819</v>
      </c>
      <c r="C78" s="60">
        <f>C76+C77</f>
        <v>672453.89</v>
      </c>
      <c r="D78" s="40">
        <f>C78-B78</f>
        <v>23634.890000000014</v>
      </c>
      <c r="E78" s="44">
        <f>C78/C74</f>
        <v>0.69836969811089422</v>
      </c>
      <c r="F78" s="60">
        <f>F76+F77</f>
        <v>7137009</v>
      </c>
      <c r="G78" s="60">
        <f>G76+G77</f>
        <v>6302436.2699999996</v>
      </c>
      <c r="H78" s="40">
        <f>G78-F78</f>
        <v>-834572.73000000045</v>
      </c>
      <c r="I78" s="44">
        <f>G78/G74</f>
        <v>0.70823797491034879</v>
      </c>
    </row>
    <row r="79" spans="1:9" ht="16.899999999999999" customHeight="1" thickBot="1" x14ac:dyDescent="0.4">
      <c r="A79" s="33" t="s">
        <v>13</v>
      </c>
      <c r="B79" s="60">
        <f>B22+B28</f>
        <v>264727</v>
      </c>
      <c r="C79" s="60">
        <f>C22+C28</f>
        <v>290437.09999999998</v>
      </c>
      <c r="D79" s="61">
        <f>C79-B79</f>
        <v>25710.099999999977</v>
      </c>
      <c r="E79" s="62">
        <f>C79/C74</f>
        <v>0.30163030188910583</v>
      </c>
      <c r="F79" s="60">
        <f>F22+F28</f>
        <v>2911997</v>
      </c>
      <c r="G79" s="60">
        <f>G22+G28</f>
        <v>2596318.7999999998</v>
      </c>
      <c r="H79" s="61">
        <f>G79-F79</f>
        <v>-315678.20000000019</v>
      </c>
      <c r="I79" s="62">
        <f>G79/G74</f>
        <v>0.2917620250896511</v>
      </c>
    </row>
    <row r="80" spans="1:9" ht="27" customHeight="1" thickBot="1" x14ac:dyDescent="0.4">
      <c r="A80" s="20" t="s">
        <v>28</v>
      </c>
      <c r="B80" s="21">
        <f>B84+B85</f>
        <v>0</v>
      </c>
      <c r="C80" s="21">
        <f>C84+C85</f>
        <v>4730.92</v>
      </c>
      <c r="D80" s="22">
        <f>C80-B80</f>
        <v>4730.92</v>
      </c>
      <c r="E80" s="23">
        <f>C80/C99</f>
        <v>4.8892237258248939E-3</v>
      </c>
      <c r="F80" s="21">
        <f>F84+F85</f>
        <v>0</v>
      </c>
      <c r="G80" s="21">
        <f>G84+G85</f>
        <v>1340350</v>
      </c>
      <c r="H80" s="22">
        <f>G80-F80</f>
        <v>1340350</v>
      </c>
      <c r="I80" s="23">
        <f>G80/G99</f>
        <v>0.13090499519603035</v>
      </c>
    </row>
    <row r="81" spans="1:13" ht="14" customHeight="1" x14ac:dyDescent="0.35">
      <c r="A81" s="24" t="s">
        <v>9</v>
      </c>
      <c r="B81" s="25"/>
      <c r="C81" s="25"/>
      <c r="D81" s="26"/>
      <c r="E81" s="27"/>
      <c r="F81" s="25"/>
      <c r="G81" s="25"/>
      <c r="H81" s="26"/>
      <c r="I81" s="27"/>
    </row>
    <row r="82" spans="1:13" ht="14" customHeight="1" x14ac:dyDescent="0.35">
      <c r="A82" s="24" t="s">
        <v>10</v>
      </c>
      <c r="B82" s="25">
        <f>'[1]Анализ ФЗП'!AB5</f>
        <v>0</v>
      </c>
      <c r="C82" s="25">
        <f>'[1]Анализ ФЗП'!AC5</f>
        <v>0</v>
      </c>
      <c r="D82" s="26">
        <f>C82-B82</f>
        <v>0</v>
      </c>
      <c r="E82" s="32">
        <f>C82/C80</f>
        <v>0</v>
      </c>
      <c r="F82" s="25">
        <f>B82+[2]анализ!F82</f>
        <v>0</v>
      </c>
      <c r="G82" s="25">
        <f>C82+[2]анализ!G82</f>
        <v>86239.86</v>
      </c>
      <c r="H82" s="26">
        <f>G82-F82</f>
        <v>86239.86</v>
      </c>
      <c r="I82" s="32">
        <f>G82/G80</f>
        <v>6.4341298914462636E-2</v>
      </c>
    </row>
    <row r="83" spans="1:13" ht="14" customHeight="1" x14ac:dyDescent="0.35">
      <c r="A83" s="24" t="s">
        <v>11</v>
      </c>
      <c r="B83" s="25">
        <f>'[1]Анализ ФЗП'!AB6</f>
        <v>0</v>
      </c>
      <c r="C83" s="25">
        <f>'[1]Анализ ФЗП'!AC6</f>
        <v>3863.13</v>
      </c>
      <c r="D83" s="26">
        <f>C83-B83</f>
        <v>3863.13</v>
      </c>
      <c r="E83" s="32">
        <f>C83/C80</f>
        <v>0.81657056132845196</v>
      </c>
      <c r="F83" s="25">
        <f>B83+[2]анализ!F83</f>
        <v>0</v>
      </c>
      <c r="G83" s="25">
        <f>C83+[2]анализ!G83</f>
        <v>944924.93</v>
      </c>
      <c r="H83" s="26">
        <f>G83-F83</f>
        <v>944924.93</v>
      </c>
      <c r="I83" s="32">
        <f>G83/G80</f>
        <v>0.70498372066997428</v>
      </c>
    </row>
    <row r="84" spans="1:13" ht="14.4" customHeight="1" x14ac:dyDescent="0.35">
      <c r="A84" s="29" t="s">
        <v>15</v>
      </c>
      <c r="B84" s="63">
        <f>B82+B83</f>
        <v>0</v>
      </c>
      <c r="C84" s="63">
        <f>C88+C91+C94+C97</f>
        <v>3863.13</v>
      </c>
      <c r="D84" s="31">
        <f>C84-B84</f>
        <v>3863.13</v>
      </c>
      <c r="E84" s="28">
        <f>C84/C80</f>
        <v>0.81657056132845196</v>
      </c>
      <c r="F84" s="63">
        <f>F82+F83</f>
        <v>0</v>
      </c>
      <c r="G84" s="63">
        <f>G82+G83</f>
        <v>1031164.79</v>
      </c>
      <c r="H84" s="31">
        <f>G84-F84</f>
        <v>1031164.79</v>
      </c>
      <c r="I84" s="28">
        <f>G84/G80</f>
        <v>0.76932501958443689</v>
      </c>
    </row>
    <row r="85" spans="1:13" ht="16.2" customHeight="1" x14ac:dyDescent="0.35">
      <c r="A85" s="29" t="s">
        <v>13</v>
      </c>
      <c r="B85" s="63">
        <f>'[1]Анализ ФЗП'!AB8</f>
        <v>0</v>
      </c>
      <c r="C85" s="63">
        <f>C89+C92+C95+C98</f>
        <v>867.79</v>
      </c>
      <c r="D85" s="31">
        <f>C85-B85</f>
        <v>867.79</v>
      </c>
      <c r="E85" s="28">
        <f>C85/C80</f>
        <v>0.18342943867154801</v>
      </c>
      <c r="F85" s="25">
        <f>B85+[2]анализ!F85</f>
        <v>0</v>
      </c>
      <c r="G85" s="25">
        <f>C85+[2]анализ!G85</f>
        <v>309185.20999999996</v>
      </c>
      <c r="H85" s="31">
        <f>G85-F85</f>
        <v>309185.20999999996</v>
      </c>
      <c r="I85" s="28">
        <f>G85/G80</f>
        <v>0.23067498041556306</v>
      </c>
    </row>
    <row r="86" spans="1:13" ht="14.4" x14ac:dyDescent="0.35">
      <c r="A86" s="29" t="s">
        <v>23</v>
      </c>
      <c r="B86" s="64"/>
      <c r="C86" s="64"/>
      <c r="D86" s="46"/>
      <c r="E86" s="47"/>
      <c r="F86" s="64"/>
      <c r="G86" s="64"/>
      <c r="H86" s="46"/>
      <c r="I86" s="47"/>
    </row>
    <row r="87" spans="1:13" ht="26.45" customHeight="1" x14ac:dyDescent="0.35">
      <c r="A87" s="43" t="s">
        <v>29</v>
      </c>
      <c r="B87" s="64">
        <f>B88+B89</f>
        <v>0</v>
      </c>
      <c r="C87" s="64">
        <f>C88+C89</f>
        <v>0</v>
      </c>
      <c r="D87" s="31">
        <f t="shared" ref="D87:D99" si="2">C87-B87</f>
        <v>0</v>
      </c>
      <c r="E87" s="28">
        <f>C87/C80</f>
        <v>0</v>
      </c>
      <c r="F87" s="64">
        <f>F88+F89</f>
        <v>0</v>
      </c>
      <c r="G87" s="64">
        <f>G88+G89</f>
        <v>44525.38</v>
      </c>
      <c r="H87" s="31">
        <f t="shared" ref="H87:H99" si="3">G87-F87</f>
        <v>44525.38</v>
      </c>
      <c r="I87" s="28">
        <f>G87/G80</f>
        <v>3.3219218860745324E-2</v>
      </c>
    </row>
    <row r="88" spans="1:13" ht="26.45" customHeight="1" x14ac:dyDescent="0.35">
      <c r="A88" s="29" t="s">
        <v>12</v>
      </c>
      <c r="B88" s="64">
        <v>0</v>
      </c>
      <c r="C88" s="64">
        <f>'[1]Анализ ФЗП'!AF7</f>
        <v>0</v>
      </c>
      <c r="D88" s="31">
        <f t="shared" si="2"/>
        <v>0</v>
      </c>
      <c r="E88" s="28" t="e">
        <f>C88/C87</f>
        <v>#DIV/0!</v>
      </c>
      <c r="F88" s="25">
        <f>B88+[2]анализ!F88</f>
        <v>0</v>
      </c>
      <c r="G88" s="25">
        <f>C88+[2]анализ!G88</f>
        <v>0</v>
      </c>
      <c r="H88" s="31">
        <f t="shared" si="3"/>
        <v>0</v>
      </c>
      <c r="I88" s="28">
        <f>G88/G87</f>
        <v>0</v>
      </c>
    </row>
    <row r="89" spans="1:13" ht="26.45" customHeight="1" x14ac:dyDescent="0.35">
      <c r="A89" s="29" t="s">
        <v>13</v>
      </c>
      <c r="B89" s="64">
        <v>0</v>
      </c>
      <c r="C89" s="64">
        <f>'[1]Анализ ФЗП'!AF8</f>
        <v>0</v>
      </c>
      <c r="D89" s="31">
        <f t="shared" si="2"/>
        <v>0</v>
      </c>
      <c r="E89" s="28" t="e">
        <f>C89/C87</f>
        <v>#DIV/0!</v>
      </c>
      <c r="F89" s="25">
        <f>B89+[2]анализ!F89</f>
        <v>0</v>
      </c>
      <c r="G89" s="25">
        <f>C89+[2]анализ!G89</f>
        <v>44525.38</v>
      </c>
      <c r="H89" s="31">
        <f t="shared" si="3"/>
        <v>44525.38</v>
      </c>
      <c r="I89" s="28">
        <f>G89/G87</f>
        <v>1</v>
      </c>
    </row>
    <row r="90" spans="1:13" ht="17.45" customHeight="1" x14ac:dyDescent="0.35">
      <c r="A90" s="43" t="s">
        <v>30</v>
      </c>
      <c r="B90" s="64">
        <f>B91+B92</f>
        <v>0</v>
      </c>
      <c r="C90" s="64">
        <f>C91+C92</f>
        <v>0</v>
      </c>
      <c r="D90" s="31">
        <f t="shared" si="2"/>
        <v>0</v>
      </c>
      <c r="E90" s="28">
        <f>C90/C80</f>
        <v>0</v>
      </c>
      <c r="F90" s="64">
        <f>F91+F92</f>
        <v>0</v>
      </c>
      <c r="G90" s="64">
        <f>G91+G92</f>
        <v>1270333.02</v>
      </c>
      <c r="H90" s="31">
        <f t="shared" si="3"/>
        <v>1270333.02</v>
      </c>
      <c r="I90" s="28">
        <f>G90/G80</f>
        <v>0.94776216659827661</v>
      </c>
    </row>
    <row r="91" spans="1:13" ht="17.45" customHeight="1" x14ac:dyDescent="0.35">
      <c r="A91" s="29" t="s">
        <v>12</v>
      </c>
      <c r="B91" s="64">
        <f>'[1]Анализ ФЗП'!AB7</f>
        <v>0</v>
      </c>
      <c r="C91" s="64">
        <f>'[1]Анализ ФЗП'!AG7</f>
        <v>0</v>
      </c>
      <c r="D91" s="31">
        <f t="shared" si="2"/>
        <v>0</v>
      </c>
      <c r="E91" s="28" t="e">
        <f>C91/C90</f>
        <v>#DIV/0!</v>
      </c>
      <c r="F91" s="25">
        <f>B91+[2]анализ!F91</f>
        <v>0</v>
      </c>
      <c r="G91" s="25">
        <f>C91+[2]анализ!G91</f>
        <v>1018523.51</v>
      </c>
      <c r="H91" s="31">
        <f t="shared" si="3"/>
        <v>1018523.51</v>
      </c>
      <c r="I91" s="28">
        <f>G91/G90</f>
        <v>0.80177677346370169</v>
      </c>
    </row>
    <row r="92" spans="1:13" ht="17.45" customHeight="1" x14ac:dyDescent="0.35">
      <c r="A92" s="29" t="s">
        <v>13</v>
      </c>
      <c r="B92" s="64">
        <f>'[1]Анализ ФЗП'!AB8</f>
        <v>0</v>
      </c>
      <c r="C92" s="64">
        <f>'[1]Анализ ФЗП'!AG8</f>
        <v>0</v>
      </c>
      <c r="D92" s="31">
        <f t="shared" si="2"/>
        <v>0</v>
      </c>
      <c r="E92" s="28" t="e">
        <f>C92/C90</f>
        <v>#DIV/0!</v>
      </c>
      <c r="F92" s="25">
        <f>B92+[2]анализ!F92</f>
        <v>0</v>
      </c>
      <c r="G92" s="25">
        <f>C92+[2]анализ!G92</f>
        <v>251809.51</v>
      </c>
      <c r="H92" s="31">
        <f t="shared" si="3"/>
        <v>251809.51</v>
      </c>
      <c r="I92" s="28">
        <f>G92/G90</f>
        <v>0.19822322653629834</v>
      </c>
      <c r="M92" s="65"/>
    </row>
    <row r="93" spans="1:13" ht="25.2" customHeight="1" x14ac:dyDescent="0.35">
      <c r="A93" s="43" t="s">
        <v>31</v>
      </c>
      <c r="B93" s="64">
        <f>B94+B95</f>
        <v>0</v>
      </c>
      <c r="C93" s="64">
        <f>C94+C95</f>
        <v>0</v>
      </c>
      <c r="D93" s="31">
        <f t="shared" si="2"/>
        <v>0</v>
      </c>
      <c r="E93" s="28">
        <f>C93/C80</f>
        <v>0</v>
      </c>
      <c r="F93" s="64">
        <f>F94+F95</f>
        <v>0</v>
      </c>
      <c r="G93" s="64">
        <f>G94+G95</f>
        <v>0</v>
      </c>
      <c r="H93" s="31">
        <f t="shared" si="3"/>
        <v>0</v>
      </c>
      <c r="I93" s="28">
        <f>G93/G80</f>
        <v>0</v>
      </c>
    </row>
    <row r="94" spans="1:13" ht="25.2" customHeight="1" x14ac:dyDescent="0.35">
      <c r="A94" s="66" t="s">
        <v>12</v>
      </c>
      <c r="B94" s="67">
        <v>0</v>
      </c>
      <c r="C94" s="67">
        <f>'[1]Анализ ФЗП'!AH7</f>
        <v>0</v>
      </c>
      <c r="D94" s="31">
        <f t="shared" si="2"/>
        <v>0</v>
      </c>
      <c r="E94" s="68" t="e">
        <f>C94/C93</f>
        <v>#DIV/0!</v>
      </c>
      <c r="F94" s="25">
        <f>B94+[2]анализ!F94</f>
        <v>0</v>
      </c>
      <c r="G94" s="25">
        <f>C94+[2]анализ!G94</f>
        <v>0</v>
      </c>
      <c r="H94" s="31">
        <f t="shared" si="3"/>
        <v>0</v>
      </c>
      <c r="I94" s="68" t="e">
        <f>G94/G93</f>
        <v>#DIV/0!</v>
      </c>
    </row>
    <row r="95" spans="1:13" ht="25.2" customHeight="1" x14ac:dyDescent="0.35">
      <c r="A95" s="66" t="s">
        <v>13</v>
      </c>
      <c r="B95" s="67">
        <v>0</v>
      </c>
      <c r="C95" s="67">
        <f>'[1]Анализ ФЗП'!AH8</f>
        <v>0</v>
      </c>
      <c r="D95" s="31">
        <f t="shared" si="2"/>
        <v>0</v>
      </c>
      <c r="E95" s="68" t="e">
        <f>C95/C93</f>
        <v>#DIV/0!</v>
      </c>
      <c r="F95" s="25">
        <f>B95+[2]анализ!F95</f>
        <v>0</v>
      </c>
      <c r="G95" s="25">
        <f>C95+[2]анализ!G95</f>
        <v>0</v>
      </c>
      <c r="H95" s="31">
        <f t="shared" si="3"/>
        <v>0</v>
      </c>
      <c r="I95" s="68" t="e">
        <f>G95/G93</f>
        <v>#DIV/0!</v>
      </c>
    </row>
    <row r="96" spans="1:13" ht="29.1" customHeight="1" x14ac:dyDescent="0.35">
      <c r="A96" s="69" t="s">
        <v>32</v>
      </c>
      <c r="B96" s="70">
        <f>B97+B98</f>
        <v>0</v>
      </c>
      <c r="C96" s="70">
        <f>C97+C98</f>
        <v>4730.92</v>
      </c>
      <c r="D96" s="31">
        <f t="shared" si="2"/>
        <v>4730.92</v>
      </c>
      <c r="E96" s="71">
        <f>C96/C80</f>
        <v>1</v>
      </c>
      <c r="F96" s="70">
        <f>F97+F98</f>
        <v>0</v>
      </c>
      <c r="G96" s="70">
        <f>G97+G98</f>
        <v>19542.580000000002</v>
      </c>
      <c r="H96" s="31">
        <f t="shared" si="3"/>
        <v>19542.580000000002</v>
      </c>
      <c r="I96" s="71">
        <f>G96/G80</f>
        <v>1.4580206662438916E-2</v>
      </c>
    </row>
    <row r="97" spans="1:9" ht="29.1" customHeight="1" x14ac:dyDescent="0.35">
      <c r="A97" s="72" t="s">
        <v>12</v>
      </c>
      <c r="B97" s="70">
        <v>0</v>
      </c>
      <c r="C97" s="70">
        <f>'[1]Анализ ФЗП'!AI7</f>
        <v>3863.13</v>
      </c>
      <c r="D97" s="31">
        <f t="shared" si="2"/>
        <v>3863.13</v>
      </c>
      <c r="E97" s="71">
        <f>C97/C96</f>
        <v>0.81657056132845196</v>
      </c>
      <c r="F97" s="25">
        <f>B97+[2]анализ!F97</f>
        <v>0</v>
      </c>
      <c r="G97" s="25">
        <f>C97+[2]анализ!G97</f>
        <v>9006.36</v>
      </c>
      <c r="H97" s="31">
        <f t="shared" si="3"/>
        <v>9006.36</v>
      </c>
      <c r="I97" s="71">
        <f>G97/G96</f>
        <v>0.46085828994943351</v>
      </c>
    </row>
    <row r="98" spans="1:9" ht="29.1" customHeight="1" thickBot="1" x14ac:dyDescent="0.4">
      <c r="A98" s="72" t="s">
        <v>13</v>
      </c>
      <c r="B98" s="70">
        <v>0</v>
      </c>
      <c r="C98" s="70">
        <f>'[1]Анализ ФЗП'!AI8</f>
        <v>867.79</v>
      </c>
      <c r="D98" s="31">
        <f t="shared" si="2"/>
        <v>867.79</v>
      </c>
      <c r="E98" s="71">
        <f>C98/C97</f>
        <v>0.22463391084431533</v>
      </c>
      <c r="F98" s="25">
        <f>B98+[2]анализ!F98</f>
        <v>0</v>
      </c>
      <c r="G98" s="25">
        <f>C98+[2]анализ!G98</f>
        <v>10536.220000000001</v>
      </c>
      <c r="H98" s="31">
        <f t="shared" si="3"/>
        <v>10536.220000000001</v>
      </c>
      <c r="I98" s="71">
        <f>G98/G97</f>
        <v>1.1698644069302138</v>
      </c>
    </row>
    <row r="99" spans="1:9" ht="20.100000000000001" customHeight="1" thickBot="1" x14ac:dyDescent="0.4">
      <c r="A99" s="73" t="s">
        <v>33</v>
      </c>
      <c r="B99" s="74">
        <f>B103+B104</f>
        <v>913546</v>
      </c>
      <c r="C99" s="74">
        <f>C103+C104</f>
        <v>967621.90999999992</v>
      </c>
      <c r="D99" s="74">
        <f t="shared" si="2"/>
        <v>54075.909999999916</v>
      </c>
      <c r="E99" s="75">
        <f>E103+E104</f>
        <v>1</v>
      </c>
      <c r="F99" s="74">
        <f>F103+F104</f>
        <v>10049006</v>
      </c>
      <c r="G99" s="74">
        <f>G103+G104</f>
        <v>10239105.07</v>
      </c>
      <c r="H99" s="74">
        <f t="shared" si="3"/>
        <v>190099.0700000003</v>
      </c>
      <c r="I99" s="75">
        <f>I103+I104</f>
        <v>0.99999999999999978</v>
      </c>
    </row>
    <row r="100" spans="1:9" ht="15.65" customHeight="1" x14ac:dyDescent="0.35">
      <c r="A100" s="24" t="s">
        <v>9</v>
      </c>
      <c r="B100" s="56"/>
      <c r="C100" s="56"/>
      <c r="D100" s="57"/>
      <c r="E100" s="58"/>
      <c r="F100" s="56"/>
      <c r="G100" s="56"/>
      <c r="H100" s="57"/>
      <c r="I100" s="58"/>
    </row>
    <row r="101" spans="1:9" ht="16.2" customHeight="1" x14ac:dyDescent="0.35">
      <c r="A101" s="29" t="s">
        <v>10</v>
      </c>
      <c r="B101" s="60">
        <f>B76+B82</f>
        <v>73304.100000000006</v>
      </c>
      <c r="C101" s="60">
        <f>C76+C82</f>
        <v>71652.100000000006</v>
      </c>
      <c r="D101" s="40">
        <f>C101-B101</f>
        <v>-1652</v>
      </c>
      <c r="E101" s="44">
        <f>C101/C99</f>
        <v>7.4049687444551579E-2</v>
      </c>
      <c r="F101" s="60">
        <f>F76+F82</f>
        <v>806345.1</v>
      </c>
      <c r="G101" s="60">
        <f>G76+G82</f>
        <v>755773.83</v>
      </c>
      <c r="H101" s="40">
        <f>G101-F101</f>
        <v>-50571.270000000019</v>
      </c>
      <c r="I101" s="44">
        <f>G101/G99</f>
        <v>7.3812488965893569E-2</v>
      </c>
    </row>
    <row r="102" spans="1:9" ht="16.2" customHeight="1" x14ac:dyDescent="0.35">
      <c r="A102" s="66" t="s">
        <v>11</v>
      </c>
      <c r="B102" s="60">
        <f>B77+B83</f>
        <v>575514.9</v>
      </c>
      <c r="C102" s="60">
        <f>C77+C83</f>
        <v>604664.92000000004</v>
      </c>
      <c r="D102" s="76">
        <f>C102-B102</f>
        <v>29150.020000000019</v>
      </c>
      <c r="E102" s="77">
        <f>C102/C99</f>
        <v>0.62489792113119891</v>
      </c>
      <c r="F102" s="60">
        <f>F77+F83</f>
        <v>6330663.9000000004</v>
      </c>
      <c r="G102" s="60">
        <f>G77+G83</f>
        <v>6577827.2299999995</v>
      </c>
      <c r="H102" s="76">
        <f>G102-F102</f>
        <v>247163.32999999914</v>
      </c>
      <c r="I102" s="77">
        <f>G102/G99</f>
        <v>0.64242208523405642</v>
      </c>
    </row>
    <row r="103" spans="1:9" ht="16.2" customHeight="1" x14ac:dyDescent="0.35">
      <c r="A103" s="66" t="s">
        <v>12</v>
      </c>
      <c r="B103" s="60">
        <f>B101+B102</f>
        <v>648819</v>
      </c>
      <c r="C103" s="60">
        <f>C101+C102</f>
        <v>676317.02</v>
      </c>
      <c r="D103" s="76">
        <f>C103-B103</f>
        <v>27498.020000000019</v>
      </c>
      <c r="E103" s="77">
        <f>C103/C99</f>
        <v>0.69894760857575045</v>
      </c>
      <c r="F103" s="60">
        <f>F101+F102</f>
        <v>7137009</v>
      </c>
      <c r="G103" s="60">
        <f>G101+G102</f>
        <v>7333601.0599999996</v>
      </c>
      <c r="H103" s="76">
        <f>G103-F103</f>
        <v>196592.05999999959</v>
      </c>
      <c r="I103" s="77">
        <f>G103/G99</f>
        <v>0.71623457419994996</v>
      </c>
    </row>
    <row r="104" spans="1:9" ht="19.25" customHeight="1" thickBot="1" x14ac:dyDescent="0.4">
      <c r="A104" s="33" t="s">
        <v>13</v>
      </c>
      <c r="B104" s="60">
        <f>B79+B85</f>
        <v>264727</v>
      </c>
      <c r="C104" s="60">
        <f>C79+C85</f>
        <v>291304.88999999996</v>
      </c>
      <c r="D104" s="61">
        <f>C104-B104</f>
        <v>26577.889999999956</v>
      </c>
      <c r="E104" s="62">
        <f>C104/C99</f>
        <v>0.30105239142424955</v>
      </c>
      <c r="F104" s="60">
        <f>F79+F85</f>
        <v>2911997</v>
      </c>
      <c r="G104" s="60">
        <f>G79+G85</f>
        <v>2905504.01</v>
      </c>
      <c r="H104" s="61">
        <f>G104-F104</f>
        <v>-6492.9900000002235</v>
      </c>
      <c r="I104" s="62">
        <f>G104/G99</f>
        <v>0.28376542580004988</v>
      </c>
    </row>
    <row r="105" spans="1:9" ht="27.55" customHeight="1" thickBot="1" x14ac:dyDescent="0.4">
      <c r="A105" s="78" t="s">
        <v>34</v>
      </c>
      <c r="B105" s="79" t="s">
        <v>35</v>
      </c>
      <c r="C105" s="79">
        <f>'[1]Анализ ФЗП'!AN9</f>
        <v>29473.37</v>
      </c>
      <c r="D105" s="79" t="s">
        <v>35</v>
      </c>
      <c r="E105" s="79" t="s">
        <v>35</v>
      </c>
      <c r="F105" s="80" t="s">
        <v>35</v>
      </c>
      <c r="G105" s="80"/>
      <c r="H105" s="80" t="s">
        <v>35</v>
      </c>
      <c r="I105" s="80" t="s">
        <v>35</v>
      </c>
    </row>
    <row r="106" spans="1:9" ht="27.55" customHeight="1" x14ac:dyDescent="0.35">
      <c r="A106" s="81" t="s">
        <v>36</v>
      </c>
      <c r="B106" s="82" t="s">
        <v>35</v>
      </c>
      <c r="C106" s="82">
        <f>'[1]Анализ ФЗП'!AN6</f>
        <v>36685.53</v>
      </c>
      <c r="D106" s="82" t="s">
        <v>35</v>
      </c>
      <c r="E106" s="82" t="s">
        <v>35</v>
      </c>
      <c r="F106" s="83"/>
      <c r="G106" s="83"/>
      <c r="H106" s="83"/>
      <c r="I106" s="83"/>
    </row>
    <row r="107" spans="1:9" ht="47.95" customHeight="1" x14ac:dyDescent="0.25">
      <c r="A107" s="84" t="s">
        <v>37</v>
      </c>
      <c r="B107" s="84"/>
      <c r="C107" s="84"/>
      <c r="D107" s="84"/>
      <c r="E107" s="84"/>
      <c r="F107" s="84"/>
      <c r="G107" s="84"/>
      <c r="H107" s="84"/>
      <c r="I107" s="84"/>
    </row>
  </sheetData>
  <mergeCells count="5">
    <mergeCell ref="A1:F1"/>
    <mergeCell ref="A3:A4"/>
    <mergeCell ref="B3:E3"/>
    <mergeCell ref="F3:I3"/>
    <mergeCell ref="A107:I107"/>
  </mergeCells>
  <pageMargins left="0" right="0" top="0" bottom="0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Михеева</dc:creator>
  <cp:lastModifiedBy>Светлана Владимировна Михеева</cp:lastModifiedBy>
  <dcterms:created xsi:type="dcterms:W3CDTF">2020-01-05T01:55:30Z</dcterms:created>
  <dcterms:modified xsi:type="dcterms:W3CDTF">2020-01-05T01:55:55Z</dcterms:modified>
</cp:coreProperties>
</file>