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31.12.2015" sheetId="1" r:id="rId1"/>
  </sheets>
  <definedNames>
    <definedName name="_xlnm.Print_Area" localSheetId="0">'31.12.2015'!$A$1:$K$357</definedName>
  </definedNames>
  <calcPr calcId="145621"/>
</workbook>
</file>

<file path=xl/calcChain.xml><?xml version="1.0" encoding="utf-8"?>
<calcChain xmlns="http://schemas.openxmlformats.org/spreadsheetml/2006/main">
  <c r="M354" i="1" l="1"/>
  <c r="E352" i="1"/>
  <c r="L351" i="1"/>
  <c r="L349" i="1"/>
  <c r="E344" i="1"/>
  <c r="L343" i="1"/>
  <c r="E336" i="1"/>
  <c r="L333" i="1"/>
  <c r="L315" i="1"/>
  <c r="E315" i="1"/>
  <c r="M315" i="1" s="1"/>
  <c r="L313" i="1"/>
  <c r="M310" i="1"/>
  <c r="L310" i="1"/>
  <c r="E310" i="1"/>
  <c r="M306" i="1"/>
  <c r="L306" i="1"/>
  <c r="E306" i="1"/>
  <c r="M302" i="1"/>
  <c r="L302" i="1"/>
  <c r="E302" i="1"/>
  <c r="L300" i="1"/>
  <c r="M300" i="1" s="1"/>
  <c r="E300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2" i="1"/>
  <c r="D262" i="1" s="1"/>
  <c r="E261" i="1"/>
  <c r="E260" i="1"/>
  <c r="E259" i="1"/>
  <c r="D259" i="1" s="1"/>
  <c r="E258" i="1"/>
  <c r="D258" i="1" s="1"/>
  <c r="E257" i="1"/>
  <c r="E256" i="1"/>
  <c r="E255" i="1"/>
  <c r="E253" i="1"/>
  <c r="E252" i="1"/>
  <c r="E249" i="1"/>
  <c r="D249" i="1" s="1"/>
  <c r="E246" i="1"/>
  <c r="D246" i="1" s="1"/>
  <c r="E242" i="1"/>
  <c r="D242" i="1"/>
  <c r="E236" i="1"/>
  <c r="D236" i="1" s="1"/>
  <c r="E235" i="1"/>
  <c r="E234" i="1"/>
  <c r="E230" i="1"/>
  <c r="L307" i="1" s="1"/>
  <c r="D230" i="1"/>
  <c r="E227" i="1"/>
  <c r="D227" i="1" s="1"/>
  <c r="D217" i="1"/>
  <c r="D216" i="1"/>
  <c r="D215" i="1"/>
  <c r="D214" i="1"/>
  <c r="D213" i="1"/>
  <c r="D212" i="1"/>
  <c r="D211" i="1"/>
  <c r="D210" i="1"/>
  <c r="D209" i="1"/>
  <c r="D208" i="1"/>
  <c r="D207" i="1"/>
  <c r="D206" i="1"/>
  <c r="E205" i="1"/>
  <c r="D205" i="1" s="1"/>
  <c r="E204" i="1"/>
  <c r="D204" i="1"/>
  <c r="E203" i="1"/>
  <c r="E202" i="1"/>
  <c r="D202" i="1"/>
  <c r="D201" i="1"/>
  <c r="E200" i="1"/>
  <c r="L336" i="1" s="1"/>
  <c r="M336" i="1" s="1"/>
  <c r="D200" i="1"/>
  <c r="E199" i="1"/>
  <c r="D199" i="1"/>
  <c r="D198" i="1"/>
  <c r="D197" i="1"/>
  <c r="D196" i="1"/>
  <c r="E195" i="1"/>
  <c r="E194" i="1"/>
  <c r="D193" i="1"/>
  <c r="E191" i="1"/>
  <c r="D191" i="1" s="1"/>
  <c r="E189" i="1"/>
  <c r="D189" i="1"/>
  <c r="E188" i="1"/>
  <c r="D188" i="1"/>
  <c r="E187" i="1"/>
  <c r="D187" i="1"/>
  <c r="E185" i="1"/>
  <c r="D185" i="1"/>
  <c r="E184" i="1"/>
  <c r="D184" i="1"/>
  <c r="E183" i="1"/>
  <c r="D183" i="1"/>
  <c r="E180" i="1"/>
  <c r="D180" i="1"/>
  <c r="E177" i="1"/>
  <c r="E313" i="1" s="1"/>
  <c r="D177" i="1"/>
  <c r="D176" i="1"/>
  <c r="D175" i="1"/>
  <c r="E173" i="1"/>
  <c r="D173" i="1"/>
  <c r="E172" i="1"/>
  <c r="D172" i="1"/>
  <c r="E171" i="1"/>
  <c r="E307" i="1" s="1"/>
  <c r="D171" i="1"/>
  <c r="E168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E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E133" i="1"/>
  <c r="E132" i="1"/>
  <c r="E131" i="1"/>
  <c r="D131" i="1"/>
  <c r="E130" i="1"/>
  <c r="E129" i="1"/>
  <c r="D129" i="1"/>
  <c r="E128" i="1"/>
  <c r="E127" i="1"/>
  <c r="D127" i="1"/>
  <c r="E126" i="1"/>
  <c r="E125" i="1"/>
  <c r="E124" i="1"/>
  <c r="E123" i="1"/>
  <c r="D123" i="1"/>
  <c r="E122" i="1"/>
  <c r="E121" i="1"/>
  <c r="D118" i="1"/>
  <c r="D117" i="1"/>
  <c r="D116" i="1"/>
  <c r="E114" i="1"/>
  <c r="D114" i="1"/>
  <c r="D113" i="1"/>
  <c r="D112" i="1"/>
  <c r="E110" i="1"/>
  <c r="D109" i="1"/>
  <c r="E108" i="1"/>
  <c r="L325" i="1" l="1"/>
  <c r="L107" i="1"/>
  <c r="E319" i="1"/>
  <c r="D124" i="1"/>
  <c r="D133" i="1"/>
  <c r="E331" i="1"/>
  <c r="D195" i="1"/>
  <c r="E182" i="1"/>
  <c r="D182" i="1" s="1"/>
  <c r="D253" i="1"/>
  <c r="E251" i="1"/>
  <c r="E240" i="1"/>
  <c r="D240" i="1" s="1"/>
  <c r="L334" i="1"/>
  <c r="D257" i="1"/>
  <c r="E244" i="1"/>
  <c r="D244" i="1" s="1"/>
  <c r="E334" i="1"/>
  <c r="D261" i="1"/>
  <c r="E248" i="1"/>
  <c r="D248" i="1" s="1"/>
  <c r="E338" i="1"/>
  <c r="E106" i="1"/>
  <c r="D125" i="1"/>
  <c r="E323" i="1"/>
  <c r="D128" i="1"/>
  <c r="L323" i="1"/>
  <c r="M323" i="1" s="1"/>
  <c r="E341" i="1"/>
  <c r="D146" i="1"/>
  <c r="E304" i="1"/>
  <c r="L304" i="1"/>
  <c r="M304" i="1" s="1"/>
  <c r="D168" i="1"/>
  <c r="M307" i="1"/>
  <c r="L312" i="1"/>
  <c r="E312" i="1"/>
  <c r="D235" i="1"/>
  <c r="E254" i="1"/>
  <c r="M313" i="1"/>
  <c r="M333" i="1"/>
  <c r="L106" i="1"/>
  <c r="L110" i="1"/>
  <c r="D110" i="1"/>
  <c r="E119" i="1"/>
  <c r="E321" i="1"/>
  <c r="D126" i="1"/>
  <c r="L326" i="1"/>
  <c r="E326" i="1"/>
  <c r="L342" i="1"/>
  <c r="D265" i="1"/>
  <c r="E264" i="1"/>
  <c r="D264" i="1" s="1"/>
  <c r="E342" i="1"/>
  <c r="L346" i="1"/>
  <c r="D269" i="1"/>
  <c r="E243" i="1"/>
  <c r="D243" i="1" s="1"/>
  <c r="L350" i="1"/>
  <c r="M350" i="1" s="1"/>
  <c r="D273" i="1"/>
  <c r="E350" i="1"/>
  <c r="E247" i="1"/>
  <c r="D247" i="1" s="1"/>
  <c r="L319" i="1"/>
  <c r="E330" i="1"/>
  <c r="L335" i="1"/>
  <c r="E346" i="1"/>
  <c r="M35" i="1"/>
  <c r="D108" i="1"/>
  <c r="D121" i="1"/>
  <c r="L324" i="1"/>
  <c r="E324" i="1"/>
  <c r="D132" i="1"/>
  <c r="L330" i="1"/>
  <c r="M330" i="1" s="1"/>
  <c r="E192" i="1"/>
  <c r="D194" i="1"/>
  <c r="E181" i="1"/>
  <c r="E339" i="1"/>
  <c r="D203" i="1"/>
  <c r="E190" i="1"/>
  <c r="D190" i="1" s="1"/>
  <c r="L339" i="1"/>
  <c r="E232" i="1"/>
  <c r="E239" i="1"/>
  <c r="E245" i="1"/>
  <c r="D245" i="1" s="1"/>
  <c r="E343" i="1"/>
  <c r="M343" i="1" s="1"/>
  <c r="D266" i="1"/>
  <c r="E347" i="1"/>
  <c r="D270" i="1"/>
  <c r="L347" i="1"/>
  <c r="E351" i="1"/>
  <c r="M351" i="1" s="1"/>
  <c r="D274" i="1"/>
  <c r="E335" i="1"/>
  <c r="E186" i="1"/>
  <c r="E311" i="1"/>
  <c r="D234" i="1"/>
  <c r="L332" i="1"/>
  <c r="M332" i="1" s="1"/>
  <c r="D255" i="1"/>
  <c r="E263" i="1"/>
  <c r="L344" i="1"/>
  <c r="M344" i="1" s="1"/>
  <c r="D267" i="1"/>
  <c r="L348" i="1"/>
  <c r="D271" i="1"/>
  <c r="L352" i="1"/>
  <c r="M352" i="1" s="1"/>
  <c r="D275" i="1"/>
  <c r="L311" i="1"/>
  <c r="D122" i="1"/>
  <c r="L322" i="1"/>
  <c r="D130" i="1"/>
  <c r="E169" i="1"/>
  <c r="L338" i="1"/>
  <c r="E231" i="1"/>
  <c r="D252" i="1"/>
  <c r="E329" i="1"/>
  <c r="D256" i="1"/>
  <c r="E333" i="1"/>
  <c r="D260" i="1"/>
  <c r="E337" i="1"/>
  <c r="D268" i="1"/>
  <c r="E345" i="1"/>
  <c r="D272" i="1"/>
  <c r="E349" i="1"/>
  <c r="M349" i="1" s="1"/>
  <c r="D276" i="1"/>
  <c r="E353" i="1"/>
  <c r="L329" i="1"/>
  <c r="M329" i="1" s="1"/>
  <c r="E332" i="1"/>
  <c r="L337" i="1"/>
  <c r="M337" i="1" s="1"/>
  <c r="E340" i="1"/>
  <c r="L345" i="1"/>
  <c r="M345" i="1" s="1"/>
  <c r="E348" i="1"/>
  <c r="L353" i="1"/>
  <c r="K169" i="1" l="1"/>
  <c r="K170" i="1" s="1"/>
  <c r="D169" i="1"/>
  <c r="M322" i="1"/>
  <c r="D186" i="1"/>
  <c r="E322" i="1"/>
  <c r="D239" i="1"/>
  <c r="E167" i="1"/>
  <c r="D192" i="1"/>
  <c r="L328" i="1"/>
  <c r="M328" i="1" s="1"/>
  <c r="L316" i="1"/>
  <c r="M325" i="1"/>
  <c r="D231" i="1"/>
  <c r="E308" i="1"/>
  <c r="L308" i="1"/>
  <c r="M308" i="1" s="1"/>
  <c r="L309" i="1"/>
  <c r="M309" i="1" s="1"/>
  <c r="D232" i="1"/>
  <c r="M324" i="1"/>
  <c r="M335" i="1"/>
  <c r="M326" i="1"/>
  <c r="D119" i="1"/>
  <c r="L305" i="1"/>
  <c r="E328" i="1"/>
  <c r="L320" i="1"/>
  <c r="D251" i="1"/>
  <c r="E226" i="1"/>
  <c r="M353" i="1"/>
  <c r="E228" i="1"/>
  <c r="E317" i="1"/>
  <c r="D263" i="1"/>
  <c r="E250" i="1"/>
  <c r="L341" i="1"/>
  <c r="M341" i="1" s="1"/>
  <c r="M347" i="1"/>
  <c r="M339" i="1"/>
  <c r="E178" i="1"/>
  <c r="D178" i="1" s="1"/>
  <c r="D181" i="1"/>
  <c r="L317" i="1"/>
  <c r="M317" i="1" s="1"/>
  <c r="L321" i="1"/>
  <c r="M321" i="1" s="1"/>
  <c r="E309" i="1"/>
  <c r="M312" i="1"/>
  <c r="L108" i="1"/>
  <c r="L105" i="1"/>
  <c r="D106" i="1"/>
  <c r="M338" i="1"/>
  <c r="E325" i="1"/>
  <c r="M311" i="1"/>
  <c r="M348" i="1"/>
  <c r="L340" i="1"/>
  <c r="M340" i="1" s="1"/>
  <c r="E320" i="1"/>
  <c r="M319" i="1"/>
  <c r="M346" i="1"/>
  <c r="M342" i="1"/>
  <c r="D254" i="1"/>
  <c r="E241" i="1"/>
  <c r="D241" i="1" s="1"/>
  <c r="M334" i="1"/>
  <c r="L331" i="1"/>
  <c r="M331" i="1" s="1"/>
  <c r="E316" i="1"/>
  <c r="E318" i="1" l="1"/>
  <c r="H316" i="1" s="1"/>
  <c r="D226" i="1"/>
  <c r="K226" i="1"/>
  <c r="E224" i="1"/>
  <c r="M305" i="1"/>
  <c r="K167" i="1"/>
  <c r="E165" i="1"/>
  <c r="D167" i="1"/>
  <c r="L303" i="1"/>
  <c r="M303" i="1" s="1"/>
  <c r="E303" i="1"/>
  <c r="K303" i="1" s="1"/>
  <c r="L318" i="1"/>
  <c r="M316" i="1"/>
  <c r="E237" i="1"/>
  <c r="K228" i="1"/>
  <c r="K229" i="1" s="1"/>
  <c r="D228" i="1"/>
  <c r="M320" i="1"/>
  <c r="E305" i="1"/>
  <c r="D250" i="1"/>
  <c r="E327" i="1"/>
  <c r="L327" i="1"/>
  <c r="M327" i="1" s="1"/>
  <c r="L314" i="1"/>
  <c r="M318" i="1" l="1"/>
  <c r="K224" i="1"/>
  <c r="D224" i="1"/>
  <c r="K165" i="1"/>
  <c r="L165" i="1"/>
  <c r="D165" i="1"/>
  <c r="E301" i="1"/>
  <c r="L301" i="1"/>
  <c r="M301" i="1" s="1"/>
  <c r="H305" i="1"/>
  <c r="K305" i="1"/>
  <c r="K306" i="1" s="1"/>
  <c r="D237" i="1"/>
  <c r="E314" i="1"/>
  <c r="O314" i="1" s="1"/>
  <c r="M314" i="1" l="1"/>
  <c r="K301" i="1"/>
  <c r="H301" i="1"/>
  <c r="H302" i="1" s="1"/>
</calcChain>
</file>

<file path=xl/sharedStrings.xml><?xml version="1.0" encoding="utf-8"?>
<sst xmlns="http://schemas.openxmlformats.org/spreadsheetml/2006/main" count="425" uniqueCount="165">
  <si>
    <t>УТВЕРЖДАЮ:</t>
  </si>
  <si>
    <t>Заведующая МБДОУ № 53</t>
  </si>
  <si>
    <t>(Руководитель муниципального учреждения)</t>
  </si>
  <si>
    <t>М.Е.Хохлова</t>
  </si>
  <si>
    <t>(подпись) (расшифровка подписи)</t>
  </si>
  <si>
    <t>СОГЛАСОВАНО:</t>
  </si>
  <si>
    <t>Зам.начальника управления образования</t>
  </si>
  <si>
    <t>(Руководитель отраслевого подразделения)</t>
  </si>
  <si>
    <t>О.В. Гусева</t>
  </si>
  <si>
    <t>ПЛАН ФИНАНСОВО-ХОЗЯЙСТВЕННОЙ</t>
  </si>
  <si>
    <t>ДЕЯТЕЛЬНОСТИ МУНИЦИПАЛЬНЫХ УЧРЕЖДЕНИЙ</t>
  </si>
  <si>
    <t>НА 2015 ГОД И ПЛАНОВЫЙ ПЕРИОД 2016-2017 ГОДЫ.</t>
  </si>
  <si>
    <t>Наименование учреждения</t>
  </si>
  <si>
    <t>Муниципальное бюджетное дошкольное образовательное учреждение № 53 "Детский сад комбинированного вида"</t>
  </si>
  <si>
    <t>форма по ОКУД</t>
  </si>
  <si>
    <t>по ОКПО</t>
  </si>
  <si>
    <t>Наименование органа, осуществляющего</t>
  </si>
  <si>
    <t xml:space="preserve"> Управление образования администрации</t>
  </si>
  <si>
    <t>функции и полномочия учредителя</t>
  </si>
  <si>
    <t>города Кемерово</t>
  </si>
  <si>
    <t>Глава по БК</t>
  </si>
  <si>
    <t>Адрес фактического местонахождения</t>
  </si>
  <si>
    <t>650055 г.Кемерово, ул.Сибиряков-Гвардейцев 5а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</si>
  <si>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</si>
  <si>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</si>
  <si>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</si>
  <si>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</si>
  <si>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</si>
  <si>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</si>
  <si>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1. Цели деятельности учреждения в соответствии с федеральными законами, иными нормативными правовыми актами</t>
  </si>
  <si>
    <t>и уставом учреждения.</t>
  </si>
  <si>
    <t>а) формирование личности ребенка с учетом особенностей его развития, индивидуальных возможностей и способностей, создание условий для обучения, воспитания, социальной адаптации в обществе;                                                                                      б)развитие системы дошкольного образования, направленное на сохранение и укрепление здоровья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в) оказание помощи семье в воспитании детей.</t>
  </si>
  <si>
    <t>2. Виды деятельности учреждения, относящиеся к его основным видам деятельности в соответствии с уставом учреждения</t>
  </si>
  <si>
    <t>Реализация общеобразовательных программ дошкольного образования ,а также обеспечения воспитания, развития,  присмотра, ухода и оздоровления воспитанников</t>
  </si>
  <si>
    <t>3. Параметры муниципального задания, установленного учреждению</t>
  </si>
  <si>
    <t>Предоставление общедоступного дошкольного образования в муниципальных дошкольных образовательных организациях для 152 человека. Планируемый объём средств, получаемых за оказание услуг в 2015 году составляет                                    рублей</t>
  </si>
  <si>
    <t>4. Параметры услуг (работ), относящихся в соответствии с уставом к основным видам деятельности учреждения, предоставление</t>
  </si>
  <si>
    <t>(выполнение) которых для физических и юридических лиц осуществляется на платной основе</t>
  </si>
  <si>
    <t>Присмотр и уход за  детьми в муниципальных образовательных учреждениях для  152 человека. Планируемый объём средств, получаемый за оказание услуг  в 2015 году составляет                                                          рублей</t>
  </si>
  <si>
    <t>5. Информация о порядке установления и размере платы за оказание услуг (выполнение  работ), относящихся в соответ-</t>
  </si>
  <si>
    <t>ствии с уставом к основным видам деятельности учреждения, предоставление которых для физических и юридических лиц</t>
  </si>
  <si>
    <t>осуществляется на платной основе</t>
  </si>
  <si>
    <r>
      <t xml:space="preserve">Федеральный Закон от 29.12.2012г. № 273-ФЗ «Об образовании в Российской Федерации», постановление администрации города Кемерово от 23.05.2014 г. № 1245 «Об установлении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муниципальных учреждениях, осуществляющих образовательную деятельность». Администрация города Кемерово установила плату, взимаемую с родителей (законных представителей)  за присмотр и уход за детьми, осваивающими общеобразовательные программы дошкольного образования в муниципальных учреждениях, осуществляющих образовательную деятельность,  в режимах полного, кратковременного пребывания в сумме  </t>
    </r>
    <r>
      <rPr>
        <u/>
        <sz val="9"/>
        <rFont val="Times New Roman"/>
        <family val="1"/>
        <charset val="204"/>
      </rPr>
      <t>1700</t>
    </r>
    <r>
      <rPr>
        <sz val="9"/>
        <rFont val="Times New Roman"/>
        <family val="1"/>
        <charset val="204"/>
      </rPr>
      <t xml:space="preserve"> рублей.</t>
    </r>
  </si>
  <si>
    <t>6. Перечень движимого и недвижимого имущества, закрепленного на праве оперативного управления за учреждением,</t>
  </si>
  <si>
    <t>на дату составления Плана</t>
  </si>
  <si>
    <t>Перечень движимого и недвижимого имущества учреждения</t>
  </si>
  <si>
    <t>Кол-во ед.</t>
  </si>
  <si>
    <t>Недвижимое имущество, всего</t>
  </si>
  <si>
    <t>из него:</t>
  </si>
  <si>
    <t xml:space="preserve"> Здания</t>
  </si>
  <si>
    <t xml:space="preserve"> Сооружения</t>
  </si>
  <si>
    <t>Движимое имущество, всего</t>
  </si>
  <si>
    <t xml:space="preserve"> Машины</t>
  </si>
  <si>
    <t xml:space="preserve"> Оборудование </t>
  </si>
  <si>
    <t xml:space="preserve"> Транспортные средства</t>
  </si>
  <si>
    <t xml:space="preserve"> Производственный и хозяйственный инвентарь</t>
  </si>
  <si>
    <t xml:space="preserve"> особо ценного</t>
  </si>
  <si>
    <t>Итого:</t>
  </si>
  <si>
    <r>
      <t xml:space="preserve">7. Общая балансовая стоимость </t>
    </r>
    <r>
      <rPr>
        <b/>
        <i/>
        <sz val="9"/>
        <rFont val="Times New Roman"/>
        <family val="1"/>
        <charset val="204"/>
      </rPr>
      <t>недвижимого</t>
    </r>
    <r>
      <rPr>
        <b/>
        <sz val="9"/>
        <rFont val="Times New Roman"/>
        <family val="1"/>
        <charset val="204"/>
      </rPr>
      <t xml:space="preserve"> муниципального имущества на дату составления Плана</t>
    </r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</si>
  <si>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</si>
  <si>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</si>
  <si>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 xml:space="preserve"> - приобретенного учреждением за счет выделенных собственником имущества учреждения средств</t>
  </si>
  <si>
    <t xml:space="preserve"> - приобретенного учреждением за счет доходов, полученных от иной приносящей доход деятельности</t>
  </si>
  <si>
    <r>
      <t xml:space="preserve">8. Общая балансовая стоимость </t>
    </r>
    <r>
      <rPr>
        <b/>
        <i/>
        <sz val="9"/>
        <rFont val="Times New Roman"/>
        <family val="1"/>
        <charset val="204"/>
      </rPr>
      <t>движимого</t>
    </r>
    <r>
      <rPr>
        <b/>
        <sz val="9"/>
        <rFont val="Times New Roman"/>
        <family val="1"/>
        <charset val="204"/>
      </rPr>
      <t xml:space="preserve"> муниципального имущества на дату составления Плана</t>
    </r>
  </si>
  <si>
    <t>в том числе балансовая стоимость особо ценного движимого имущества</t>
  </si>
  <si>
    <t>1881 653,41 (в т.ч. особо ценное - 666 587,37)</t>
  </si>
  <si>
    <t>9. Сведения о наличии государственной регистрации права муниципальной собственности и права оперативного управ-</t>
  </si>
  <si>
    <t>ления учреждения на недвижимое имущество (Свидетельство о государственной регистрации права)</t>
  </si>
  <si>
    <t>В оперативном управлении нежилые здания по адресу: г.Кемерово, ул.Сибиряков-Гвардейцев, 5а</t>
  </si>
  <si>
    <t>Здание ДОУ (Свидетельство 42АГ № 871631 от 19.12.2011г.), здание овощехранилища (Свидетельство 42АГ 871632 от 19.12.2011г.)</t>
  </si>
  <si>
    <t>10. Сведения о соблюдении учреждением требований положения "О реестре муниципальной собственности города Кеме-</t>
  </si>
  <si>
    <t xml:space="preserve">рово", утвержденнного решением Кемеровского городского Совета народных депутатов от 28.11.2008 № 176. </t>
  </si>
  <si>
    <t>Документ утратил силу в связи с изданием решения Кемеровского городского Совета народных депутатов от 29.11.2013 N 289.</t>
  </si>
  <si>
    <t>10. Сведения об имуществе учреждения, переданном в аренду сторонним организациям</t>
  </si>
  <si>
    <t>Имущество в аренду сторонним организациям не передается.</t>
  </si>
  <si>
    <t>11. Сведения об имуществе, арендуемом учреждением или предоставленном учреждению по договору безвозмездного</t>
  </si>
  <si>
    <t>пользования.</t>
  </si>
  <si>
    <t>Имущество по договору аренды или безвозмездного пользования не предоставляется.</t>
  </si>
  <si>
    <t>Показатели финансового состояния учреждения</t>
  </si>
  <si>
    <t>Наименование показателя</t>
  </si>
  <si>
    <t>Сумма, тыс.руб.</t>
  </si>
  <si>
    <t>Нефинансовые активы, всего:</t>
  </si>
  <si>
    <t xml:space="preserve"> из них:                                                                                                                                                                        недвижимое имущество, всего:</t>
  </si>
  <si>
    <t xml:space="preserve">  в том числе:                                                                                                                                                              остаточная стоимость</t>
  </si>
  <si>
    <t>особо ценное имущество,  всего</t>
  </si>
  <si>
    <t xml:space="preserve"> в том числе:                                                                                                                                                                     остаточная стоимость</t>
  </si>
  <si>
    <t>Финансовые активы, всего</t>
  </si>
  <si>
    <t xml:space="preserve"> из них:                                                                                                                                                    дебиторская задолженность по доходам            </t>
  </si>
  <si>
    <t xml:space="preserve"> из них:                                                                                                                                                   дебиторская задолженность по расходам</t>
  </si>
  <si>
    <t>Обязательства, всего</t>
  </si>
  <si>
    <t xml:space="preserve"> из них:                                                                                                                                              просроченная кредиторская задолженность                            </t>
  </si>
  <si>
    <t xml:space="preserve">   в том числе:                                                                                                                                                            по заработной плате</t>
  </si>
  <si>
    <t>Показатели по поступлениям и выплатам учреждения</t>
  </si>
  <si>
    <t>№ п/п</t>
  </si>
  <si>
    <t>Всего</t>
  </si>
  <si>
    <t>В том числе</t>
  </si>
  <si>
    <t>По лицевым счетам, открытым в органах осуществляющих ведение лицевых счетов учреждений (в ораганах Федерального казначейства)</t>
  </si>
  <si>
    <t>По счетам, открытым в кредитных организациях</t>
  </si>
  <si>
    <t>2015 год</t>
  </si>
  <si>
    <t>1.</t>
  </si>
  <si>
    <t>Планируемый остаток средств на начало планируемого года</t>
  </si>
  <si>
    <t>2.</t>
  </si>
  <si>
    <t>Поступления, всего:</t>
  </si>
  <si>
    <t>в том числе:</t>
  </si>
  <si>
    <t>2.1.</t>
  </si>
  <si>
    <t>Субсидии на выполнение муниципального задания</t>
  </si>
  <si>
    <t>2.2.</t>
  </si>
  <si>
    <t>Субсидии на иные цели</t>
  </si>
  <si>
    <t>2.3.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</si>
  <si>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</si>
  <si>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бюджет</t>
  </si>
  <si>
    <t>2.3.1.</t>
  </si>
  <si>
    <t>содержание детей в дошкольных группах</t>
  </si>
  <si>
    <t>в/б</t>
  </si>
  <si>
    <t>2.3.2.</t>
  </si>
  <si>
    <t>дополнительные образовательные услуги</t>
  </si>
  <si>
    <t>2.4.</t>
  </si>
  <si>
    <t>Поступления от иной приносящей доход деятельности, всего:</t>
  </si>
  <si>
    <t>2.4.1.</t>
  </si>
  <si>
    <t>Арендная плата</t>
  </si>
  <si>
    <t>2.4.2.</t>
  </si>
  <si>
    <t>Возмещение коммунальных услуг</t>
  </si>
  <si>
    <t>2.4.3.</t>
  </si>
  <si>
    <t>Иные поступления</t>
  </si>
  <si>
    <t>3.</t>
  </si>
  <si>
    <t>Выплаты, всего:</t>
  </si>
  <si>
    <t xml:space="preserve"> - заработная плата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</si>
  <si>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</si>
  <si>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</si>
  <si>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</si>
  <si>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расходы</t>
  </si>
  <si>
    <t xml:space="preserve"> - коммунальные расходы</t>
  </si>
  <si>
    <t xml:space="preserve"> - услуги по содержанию имущества</t>
  </si>
  <si>
    <t xml:space="preserve"> - прочие услуги</t>
  </si>
  <si>
    <t xml:space="preserve"> - прочие расходы</t>
  </si>
  <si>
    <t xml:space="preserve"> - налог на имущество, землю</t>
  </si>
  <si>
    <t xml:space="preserve"> - увеличение стоимости основных средств</t>
  </si>
  <si>
    <t xml:space="preserve"> - увеличение стоимости материальных запасов</t>
  </si>
  <si>
    <t>3.1.</t>
  </si>
  <si>
    <t>Из выплат всего                                 -за счет субсидии</t>
  </si>
  <si>
    <t>3.2.</t>
  </si>
  <si>
    <t>Из выплат всего                                    -за счет внебюджетных средств</t>
  </si>
  <si>
    <t>4.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</si>
  <si>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</si>
  <si>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</si>
  <si>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</si>
  <si>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>Средства во временном распоряжении , всего</t>
  </si>
  <si>
    <t>2016 год</t>
  </si>
  <si>
    <t>2017 год</t>
  </si>
  <si>
    <t>Руководитель учреждения</t>
  </si>
  <si>
    <t>М.Е. Хохлова</t>
  </si>
  <si>
    <t>(подпись)</t>
  </si>
  <si>
    <t>(расшифровка подписи)</t>
  </si>
  <si>
    <t>М.П.</t>
  </si>
  <si>
    <t>Главный бухгалтер</t>
  </si>
  <si>
    <t>Т.И.Ушакова</t>
  </si>
  <si>
    <t xml:space="preserve">Ответственный исполнитель                                     </t>
  </si>
  <si>
    <t>главный специалист ЭО</t>
  </si>
  <si>
    <t>С.В.Михеева 77-36-48</t>
  </si>
  <si>
    <t>(должность)  (подпись) (расшифровка подписи) телефон</t>
  </si>
  <si>
    <t>СЛИВ53</t>
  </si>
  <si>
    <t>Услуга (работа) №1</t>
  </si>
  <si>
    <t>Услуга (работа) №2</t>
  </si>
  <si>
    <t>От "31"  декабря 2015г.</t>
  </si>
  <si>
    <t>"31" декабря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</si>
</sst>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i/>
      <sz val="12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NumberFormat="1" applyFont="1" applyBorder="1" applyAlignment="1">
      <alignment horizontal="right"/>
    </xf>
    <xf numFmtId="0" fontId="2" fillId="2" borderId="0" xfId="0" applyFont="1" applyFill="1"/>
    <xf numFmtId="0" fontId="1" fillId="0" borderId="1" xfId="0" applyFont="1" applyBorder="1"/>
    <xf numFmtId="0" fontId="1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/>
    <xf numFmtId="0" fontId="4" fillId="0" borderId="0" xfId="0" applyFont="1" applyAlignment="1">
      <alignment vertical="top"/>
    </xf>
    <xf numFmtId="0" fontId="5" fillId="2" borderId="0" xfId="0" applyFont="1" applyFill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vertical="top"/>
    </xf>
    <xf numFmtId="0" fontId="6" fillId="2" borderId="1" xfId="0" applyFont="1" applyFill="1" applyBorder="1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4" fontId="2" fillId="2" borderId="0" xfId="0" applyNumberFormat="1" applyFont="1" applyFill="1"/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2" xfId="0" applyFont="1" applyBorder="1" applyAlignment="1"/>
    <xf numFmtId="2" fontId="1" fillId="0" borderId="0" xfId="0" applyNumberFormat="1" applyFont="1"/>
    <xf numFmtId="3" fontId="10" fillId="0" borderId="1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1" fillId="2" borderId="0" xfId="0" applyFont="1" applyFill="1" applyBorder="1" applyAlignment="1"/>
    <xf numFmtId="0" fontId="11" fillId="2" borderId="6" xfId="0" applyFont="1" applyFill="1" applyBorder="1" applyAlignment="1"/>
    <xf numFmtId="0" fontId="12" fillId="2" borderId="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2" borderId="12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left" wrapText="1"/>
    </xf>
    <xf numFmtId="4" fontId="5" fillId="2" borderId="8" xfId="0" applyNumberFormat="1" applyFont="1" applyFill="1" applyBorder="1"/>
    <xf numFmtId="4" fontId="11" fillId="2" borderId="2" xfId="0" applyNumberFormat="1" applyFont="1" applyFill="1" applyBorder="1" applyAlignment="1">
      <alignment wrapText="1"/>
    </xf>
    <xf numFmtId="4" fontId="11" fillId="2" borderId="7" xfId="0" applyNumberFormat="1" applyFont="1" applyFill="1" applyBorder="1" applyAlignment="1">
      <alignment horizontal="center" wrapText="1"/>
    </xf>
    <xf numFmtId="4" fontId="11" fillId="2" borderId="5" xfId="0" applyNumberFormat="1" applyFont="1" applyFill="1" applyBorder="1" applyAlignment="1">
      <alignment horizontal="center" wrapText="1"/>
    </xf>
    <xf numFmtId="4" fontId="11" fillId="2" borderId="8" xfId="0" applyNumberFormat="1" applyFont="1" applyFill="1" applyBorder="1" applyAlignment="1">
      <alignment horizontal="center" wrapText="1"/>
    </xf>
    <xf numFmtId="4" fontId="12" fillId="2" borderId="8" xfId="0" applyNumberFormat="1" applyFont="1" applyFill="1" applyBorder="1" applyAlignment="1">
      <alignment horizontal="left" wrapText="1"/>
    </xf>
    <xf numFmtId="4" fontId="11" fillId="2" borderId="7" xfId="0" applyNumberFormat="1" applyFont="1" applyFill="1" applyBorder="1" applyAlignment="1">
      <alignment horizontal="left" wrapText="1"/>
    </xf>
    <xf numFmtId="4" fontId="11" fillId="2" borderId="8" xfId="0" applyNumberFormat="1" applyFont="1" applyFill="1" applyBorder="1" applyAlignment="1">
      <alignment horizontal="left" wrapText="1"/>
    </xf>
    <xf numFmtId="4" fontId="13" fillId="2" borderId="7" xfId="0" applyNumberFormat="1" applyFont="1" applyFill="1" applyBorder="1" applyAlignment="1">
      <alignment horizontal="left" wrapText="1"/>
    </xf>
    <xf numFmtId="4" fontId="13" fillId="2" borderId="8" xfId="0" applyNumberFormat="1" applyFont="1" applyFill="1" applyBorder="1" applyAlignment="1">
      <alignment horizontal="left" wrapText="1"/>
    </xf>
    <xf numFmtId="0" fontId="13" fillId="2" borderId="7" xfId="0" applyNumberFormat="1" applyFont="1" applyFill="1" applyBorder="1" applyAlignment="1">
      <alignment horizontal="left"/>
    </xf>
    <xf numFmtId="0" fontId="13" fillId="2" borderId="8" xfId="0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11" fillId="2" borderId="0" xfId="0" applyFont="1" applyFill="1" applyBorder="1" applyAlignment="1">
      <alignment wrapText="1"/>
    </xf>
    <xf numFmtId="0" fontId="11" fillId="2" borderId="1" xfId="0" applyFont="1" applyFill="1" applyBorder="1" applyAlignment="1"/>
    <xf numFmtId="0" fontId="11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/>
    <xf numFmtId="0" fontId="14" fillId="0" borderId="0" xfId="0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/>
    <xf numFmtId="4" fontId="16" fillId="0" borderId="3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/>
    <xf numFmtId="4" fontId="15" fillId="0" borderId="12" xfId="0" applyNumberFormat="1" applyFont="1" applyFill="1" applyBorder="1"/>
    <xf numFmtId="4" fontId="16" fillId="0" borderId="4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left" wrapText="1"/>
    </xf>
    <xf numFmtId="4" fontId="17" fillId="0" borderId="8" xfId="0" applyNumberFormat="1" applyFont="1" applyFill="1" applyBorder="1"/>
    <xf numFmtId="4" fontId="16" fillId="0" borderId="2" xfId="0" applyNumberFormat="1" applyFont="1" applyFill="1" applyBorder="1" applyAlignment="1">
      <alignment wrapText="1"/>
    </xf>
    <xf numFmtId="4" fontId="16" fillId="0" borderId="7" xfId="0" applyNumberFormat="1" applyFont="1" applyFill="1" applyBorder="1" applyAlignment="1">
      <alignment horizontal="center" wrapText="1"/>
    </xf>
    <xf numFmtId="4" fontId="16" fillId="0" borderId="5" xfId="0" applyNumberFormat="1" applyFont="1" applyFill="1" applyBorder="1" applyAlignment="1">
      <alignment horizontal="center" wrapText="1"/>
    </xf>
    <xf numFmtId="4" fontId="16" fillId="0" borderId="8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left" wrapText="1"/>
    </xf>
    <xf numFmtId="4" fontId="14" fillId="0" borderId="7" xfId="0" applyNumberFormat="1" applyFont="1" applyFill="1" applyBorder="1" applyAlignment="1">
      <alignment horizontal="center" wrapText="1"/>
    </xf>
    <xf numFmtId="4" fontId="14" fillId="0" borderId="5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center" wrapText="1"/>
    </xf>
    <xf numFmtId="4" fontId="16" fillId="0" borderId="7" xfId="0" applyNumberFormat="1" applyFont="1" applyFill="1" applyBorder="1" applyAlignment="1">
      <alignment horizontal="left" wrapText="1"/>
    </xf>
    <xf numFmtId="4" fontId="16" fillId="0" borderId="8" xfId="0" applyNumberFormat="1" applyFont="1" applyFill="1" applyBorder="1" applyAlignment="1">
      <alignment horizontal="left" wrapText="1"/>
    </xf>
    <xf numFmtId="4" fontId="18" fillId="0" borderId="7" xfId="0" applyNumberFormat="1" applyFont="1" applyFill="1" applyBorder="1" applyAlignment="1">
      <alignment horizontal="left" wrapText="1"/>
    </xf>
    <xf numFmtId="4" fontId="18" fillId="0" borderId="8" xfId="0" applyNumberFormat="1" applyFont="1" applyFill="1" applyBorder="1" applyAlignment="1">
      <alignment horizontal="left" wrapText="1"/>
    </xf>
    <xf numFmtId="2" fontId="19" fillId="0" borderId="2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wrapText="1"/>
    </xf>
    <xf numFmtId="0" fontId="20" fillId="0" borderId="9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</cellXfs>
  <cellStyles count="2">
    <cellStyle name="Обычный" xfId="0" builtinId="0"/>
    <cellStyle name="Обычный_октябрь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7"/>
  <sheetViews>
    <sheetView tabSelected="1" view="pageBreakPreview" topLeftCell="A245" zoomScale="106" zoomScaleNormal="100" zoomScaleSheetLayoutView="106" workbookViewId="0">
      <selection activeCell="A295" sqref="A295:XFD357"/>
    </sheetView>
  </sheetViews>
  <sheetFormatPr defaultColWidth="9.140625" defaultRowHeight="12.75" x14ac:dyDescent="0.2"/>
  <cols>
    <col min="1" max="1" width="8.140625" style="3" customWidth="1"/>
    <col min="2" max="2" width="9.140625" style="121" customWidth="1"/>
    <col min="3" max="3" width="41.7109375" style="121" customWidth="1"/>
    <col min="4" max="4" width="22.85546875" style="121" customWidth="1"/>
    <col min="5" max="5" width="4.28515625" style="121" customWidth="1"/>
    <col min="6" max="6" width="16.7109375" style="121" customWidth="1"/>
    <col min="7" max="7" width="8.28515625" style="121" customWidth="1"/>
    <col min="8" max="8" width="5.5703125" style="121" customWidth="1"/>
    <col min="9" max="9" width="12.42578125" style="121" customWidth="1"/>
    <col min="10" max="10" width="24.28515625" style="123" customWidth="1"/>
    <col min="11" max="11" width="12.85546875" style="3" hidden="1" customWidth="1"/>
    <col min="12" max="12" width="15.28515625" style="3" customWidth="1"/>
    <col min="13" max="13" width="13.28515625" style="3" customWidth="1"/>
    <col min="14" max="14" width="9.140625" style="3"/>
    <col min="15" max="15" width="10.7109375" style="3" bestFit="1" customWidth="1"/>
    <col min="16" max="16384" width="9.140625" style="3"/>
  </cols>
  <sheetData>
    <row r="1" spans="1:10" ht="15" x14ac:dyDescent="0.25">
      <c r="A1"/>
      <c r="B1" s="1"/>
      <c r="C1" s="1"/>
      <c r="D1" s="1"/>
      <c r="E1" s="1"/>
      <c r="F1" s="1"/>
      <c r="G1" s="1"/>
      <c r="H1" s="1"/>
      <c r="I1" s="1"/>
      <c r="J1" s="2"/>
    </row>
    <row r="2" spans="1:10" ht="15" x14ac:dyDescent="0.25">
      <c r="A2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5" x14ac:dyDescent="0.25">
      <c r="A3"/>
      <c r="B3" s="1"/>
      <c r="C3" s="1"/>
      <c r="D3" s="1"/>
      <c r="E3" s="1"/>
      <c r="F3" s="1"/>
      <c r="G3" s="1"/>
      <c r="H3" s="4" t="s">
        <v>1</v>
      </c>
      <c r="I3" s="4"/>
      <c r="J3" s="5"/>
    </row>
    <row r="4" spans="1:10" ht="15" x14ac:dyDescent="0.25">
      <c r="A4"/>
      <c r="B4" s="1"/>
      <c r="C4" s="1"/>
      <c r="D4" s="1"/>
      <c r="E4" s="1"/>
      <c r="F4" s="1"/>
      <c r="G4" s="6"/>
      <c r="H4" s="6"/>
      <c r="I4" s="6"/>
      <c r="J4" s="7" t="s">
        <v>2</v>
      </c>
    </row>
    <row r="5" spans="1:10" ht="15" x14ac:dyDescent="0.25">
      <c r="A5"/>
      <c r="B5" s="1"/>
      <c r="C5" s="1"/>
      <c r="D5" s="1"/>
      <c r="E5" s="1"/>
      <c r="F5" s="1"/>
      <c r="G5" s="1"/>
      <c r="H5" s="4"/>
      <c r="I5" s="4"/>
      <c r="J5" s="8" t="s">
        <v>3</v>
      </c>
    </row>
    <row r="6" spans="1:10" ht="15" x14ac:dyDescent="0.25">
      <c r="A6"/>
      <c r="B6" s="1"/>
      <c r="C6" s="1"/>
      <c r="D6" s="1"/>
      <c r="E6" s="1"/>
      <c r="F6" s="1"/>
      <c r="G6" s="1"/>
      <c r="H6" s="6"/>
      <c r="I6" s="6"/>
      <c r="J6" s="9" t="s">
        <v>4</v>
      </c>
    </row>
    <row r="7" spans="1:10" ht="15" x14ac:dyDescent="0.25">
      <c r="A7"/>
      <c r="B7" s="1"/>
      <c r="C7" s="1"/>
      <c r="D7" s="1"/>
      <c r="E7" s="1"/>
      <c r="F7" s="1"/>
      <c r="G7" s="1"/>
      <c r="H7" s="1"/>
      <c r="I7" s="1"/>
      <c r="J7" s="10" t="s">
        <v>164</v>
      </c>
    </row>
    <row r="8" spans="1:10" ht="15" x14ac:dyDescent="0.25">
      <c r="A8"/>
      <c r="B8" s="1"/>
      <c r="C8" s="1"/>
      <c r="D8" s="1"/>
      <c r="E8" s="1"/>
      <c r="F8" s="1"/>
      <c r="G8" s="1"/>
      <c r="H8" s="1"/>
      <c r="I8" s="1"/>
      <c r="J8" s="10"/>
    </row>
    <row r="9" spans="1:10" ht="15" x14ac:dyDescent="0.25">
      <c r="A9"/>
      <c r="B9" s="1"/>
      <c r="C9" s="1"/>
      <c r="D9" s="1"/>
      <c r="E9" s="1"/>
      <c r="F9" s="1"/>
      <c r="G9" s="1"/>
      <c r="H9" s="1"/>
      <c r="I9" s="1"/>
      <c r="J9" s="10" t="s">
        <v>5</v>
      </c>
    </row>
    <row r="10" spans="1:10" ht="15" x14ac:dyDescent="0.25">
      <c r="A10"/>
      <c r="B10" s="1"/>
      <c r="C10" s="1"/>
      <c r="D10" s="1"/>
      <c r="E10" s="1"/>
      <c r="F10" s="1"/>
      <c r="G10" s="11" t="s">
        <v>6</v>
      </c>
      <c r="H10" s="11"/>
      <c r="I10" s="11"/>
      <c r="J10" s="11"/>
    </row>
    <row r="11" spans="1:10" ht="15" x14ac:dyDescent="0.25">
      <c r="A11"/>
      <c r="B11" s="1"/>
      <c r="C11" s="1"/>
      <c r="D11" s="1"/>
      <c r="E11" s="1"/>
      <c r="F11" s="1"/>
      <c r="G11" s="6"/>
      <c r="H11" s="1"/>
      <c r="I11" s="1"/>
      <c r="J11" s="7" t="s">
        <v>7</v>
      </c>
    </row>
    <row r="12" spans="1:10" ht="15" x14ac:dyDescent="0.25">
      <c r="A12"/>
      <c r="B12" s="1"/>
      <c r="C12" s="1"/>
      <c r="D12" s="1"/>
      <c r="E12" s="1"/>
      <c r="F12" s="1"/>
      <c r="G12" s="1"/>
      <c r="H12" s="4"/>
      <c r="I12" s="4"/>
      <c r="J12" s="8" t="s">
        <v>8</v>
      </c>
    </row>
    <row r="13" spans="1:10" ht="15" x14ac:dyDescent="0.25">
      <c r="A13"/>
      <c r="B13" s="1"/>
      <c r="C13" s="1"/>
      <c r="D13" s="1"/>
      <c r="E13" s="1"/>
      <c r="F13" s="1"/>
      <c r="G13" s="1"/>
      <c r="H13" s="6"/>
      <c r="I13" s="6"/>
      <c r="J13" s="9" t="s">
        <v>4</v>
      </c>
    </row>
    <row r="14" spans="1:10" ht="15" x14ac:dyDescent="0.25">
      <c r="A14"/>
      <c r="B14" s="1"/>
      <c r="C14" s="1"/>
      <c r="D14" s="1"/>
      <c r="E14" s="1"/>
      <c r="F14" s="1"/>
      <c r="G14" s="1"/>
      <c r="H14" s="1"/>
      <c r="I14" s="1"/>
      <c r="J14" s="10" t="s">
        <v>164</v>
      </c>
    </row>
    <row r="15" spans="1:10" ht="15" x14ac:dyDescent="0.25">
      <c r="A15"/>
      <c r="B15" s="12" t="s">
        <v>9</v>
      </c>
      <c r="C15" s="12"/>
      <c r="D15" s="12"/>
      <c r="E15" s="12"/>
      <c r="F15" s="12"/>
      <c r="G15" s="12"/>
      <c r="H15" s="12"/>
      <c r="I15" s="12"/>
      <c r="J15" s="12"/>
    </row>
    <row r="16" spans="1:10" ht="15" x14ac:dyDescent="0.25">
      <c r="A16"/>
      <c r="B16" s="12" t="s">
        <v>10</v>
      </c>
      <c r="C16" s="12"/>
      <c r="D16" s="12"/>
      <c r="E16" s="12"/>
      <c r="F16" s="12"/>
      <c r="G16" s="12"/>
      <c r="H16" s="12"/>
      <c r="I16" s="12"/>
      <c r="J16" s="12"/>
    </row>
    <row r="17" spans="1:16" ht="15" x14ac:dyDescent="0.25">
      <c r="A17"/>
      <c r="B17" s="12" t="s">
        <v>11</v>
      </c>
      <c r="C17" s="12"/>
      <c r="D17" s="12"/>
      <c r="E17" s="12"/>
      <c r="F17" s="12"/>
      <c r="G17" s="12"/>
      <c r="H17" s="12"/>
      <c r="I17" s="12"/>
      <c r="J17" s="12"/>
    </row>
    <row r="18" spans="1:16" ht="15" x14ac:dyDescent="0.25">
      <c r="A18"/>
      <c r="B18" s="13" t="s">
        <v>163</v>
      </c>
      <c r="C18" s="13"/>
      <c r="D18" s="13"/>
      <c r="E18" s="13"/>
      <c r="F18" s="13"/>
      <c r="G18" s="13"/>
      <c r="H18" s="13"/>
      <c r="I18" s="13"/>
      <c r="J18" s="13"/>
    </row>
    <row r="19" spans="1:16" ht="15" x14ac:dyDescent="0.25">
      <c r="A19"/>
      <c r="B19" s="1"/>
      <c r="C19" s="1"/>
      <c r="D19" s="1"/>
      <c r="E19" s="1"/>
      <c r="F19" s="1"/>
      <c r="G19" s="1"/>
      <c r="H19" s="1"/>
      <c r="I19" s="10"/>
      <c r="J19" s="10"/>
    </row>
    <row r="20" spans="1:16" ht="12.75" customHeight="1" x14ac:dyDescent="0.2">
      <c r="A20" s="1" t="s">
        <v>12</v>
      </c>
      <c r="B20" s="1"/>
      <c r="C20" s="1"/>
      <c r="D20" s="14" t="s">
        <v>13</v>
      </c>
      <c r="E20" s="14"/>
      <c r="F20" s="14"/>
      <c r="G20" s="14"/>
      <c r="H20" s="1"/>
      <c r="I20" s="10" t="s">
        <v>14</v>
      </c>
      <c r="J20" s="15"/>
    </row>
    <row r="21" spans="1:16" ht="37.5" customHeight="1" x14ac:dyDescent="0.25">
      <c r="A21"/>
      <c r="B21" s="1"/>
      <c r="C21" s="1"/>
      <c r="D21" s="11"/>
      <c r="E21" s="11"/>
      <c r="F21" s="11"/>
      <c r="G21" s="11"/>
      <c r="H21" s="1"/>
      <c r="I21" s="10" t="s">
        <v>15</v>
      </c>
      <c r="J21" s="16">
        <v>55615355</v>
      </c>
    </row>
    <row r="22" spans="1:16" x14ac:dyDescent="0.2">
      <c r="A22" s="1" t="s">
        <v>16</v>
      </c>
      <c r="B22" s="1"/>
      <c r="C22" s="1"/>
      <c r="D22" s="17" t="s">
        <v>17</v>
      </c>
      <c r="E22" s="17"/>
      <c r="F22" s="17"/>
      <c r="G22" s="17"/>
      <c r="H22" s="1"/>
      <c r="I22" s="10"/>
      <c r="J22" s="18">
        <v>911</v>
      </c>
    </row>
    <row r="23" spans="1:16" x14ac:dyDescent="0.2">
      <c r="A23" s="1" t="s">
        <v>18</v>
      </c>
      <c r="B23" s="1"/>
      <c r="C23" s="1"/>
      <c r="D23" s="4" t="s">
        <v>19</v>
      </c>
      <c r="E23" s="4"/>
      <c r="F23" s="4"/>
      <c r="G23" s="4"/>
      <c r="H23" s="1"/>
      <c r="I23" s="10" t="s">
        <v>20</v>
      </c>
      <c r="J23" s="19"/>
    </row>
    <row r="24" spans="1:16" x14ac:dyDescent="0.2">
      <c r="A24" s="1" t="s">
        <v>21</v>
      </c>
      <c r="B24" s="1"/>
      <c r="C24" s="1"/>
      <c r="D24" s="20" t="s">
        <v>22</v>
      </c>
      <c r="E24" s="17"/>
      <c r="F24" s="17"/>
      <c r="G24" s="17"/>
      <c r="H24" s="1"/>
      <c r="I24" s="10" t="s">
        <v>23</v>
      </c>
      <c r="J24" s="21">
        <v>32401362000</v>
      </c>
      <c r="P24" s="22"/>
    </row>
    <row r="25" spans="1:16" x14ac:dyDescent="0.2">
      <c r="A25" s="1" t="s">
        <v>24</v>
      </c>
      <c r="B25" s="1"/>
      <c r="C25" s="1"/>
      <c r="D25" s="1"/>
      <c r="E25" s="23">
        <v>4205013921</v>
      </c>
      <c r="F25" s="23"/>
      <c r="G25" s="23"/>
      <c r="H25" s="1"/>
      <c r="I25" s="10" t="s">
        <v>25</v>
      </c>
      <c r="J25" s="24">
        <v>383</v>
      </c>
    </row>
    <row r="26" spans="1:16" x14ac:dyDescent="0.2">
      <c r="A26" s="1" t="s">
        <v>26</v>
      </c>
      <c r="B26" s="1"/>
      <c r="C26" s="1"/>
      <c r="D26" s="1"/>
      <c r="E26" s="23">
        <v>420501001</v>
      </c>
      <c r="F26" s="23"/>
      <c r="G26" s="23"/>
      <c r="H26" s="1"/>
      <c r="I26" s="10" t="s">
        <v>27</v>
      </c>
      <c r="J26" s="16">
        <v>643</v>
      </c>
    </row>
    <row r="27" spans="1:16" x14ac:dyDescent="0.2">
      <c r="A27" s="1" t="s">
        <v>28</v>
      </c>
      <c r="B27" s="1"/>
      <c r="C27" s="1"/>
      <c r="D27" s="1"/>
      <c r="E27" s="1"/>
      <c r="F27" s="1"/>
      <c r="G27" s="1"/>
      <c r="H27" s="1"/>
      <c r="I27" s="25"/>
      <c r="J27" s="25"/>
      <c r="K27" s="26"/>
    </row>
    <row r="28" spans="1:16" ht="15" x14ac:dyDescent="0.25">
      <c r="A28"/>
      <c r="B28" s="1"/>
      <c r="C28" s="1"/>
      <c r="D28" s="1"/>
      <c r="E28" s="1"/>
      <c r="F28" s="1"/>
      <c r="G28" s="1"/>
      <c r="H28" s="1"/>
      <c r="I28" s="10"/>
      <c r="J28" s="10"/>
    </row>
    <row r="29" spans="1:16" s="28" customFormat="1" x14ac:dyDescent="0.2">
      <c r="A29" s="27" t="s">
        <v>29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6" s="28" customFormat="1" x14ac:dyDescent="0.2">
      <c r="A30" s="29" t="s">
        <v>30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6" ht="59.45" customHeight="1" x14ac:dyDescent="0.25">
      <c r="A31" s="30" t="s">
        <v>31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6" s="28" customFormat="1" x14ac:dyDescent="0.2">
      <c r="A32" s="32" t="s">
        <v>32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3" ht="15" x14ac:dyDescent="0.25">
      <c r="A33" s="33" t="s">
        <v>33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3" s="28" customFormat="1" x14ac:dyDescent="0.2">
      <c r="A34" s="34" t="s">
        <v>34</v>
      </c>
      <c r="B34" s="35"/>
      <c r="C34" s="34"/>
      <c r="D34" s="34"/>
      <c r="E34" s="34"/>
      <c r="F34" s="34"/>
      <c r="G34" s="34"/>
      <c r="H34" s="34"/>
      <c r="I34" s="34"/>
      <c r="J34" s="36"/>
    </row>
    <row r="35" spans="1:13" ht="30.6" customHeight="1" x14ac:dyDescent="0.25">
      <c r="A35" s="33" t="s">
        <v>35</v>
      </c>
      <c r="B35" s="31"/>
      <c r="C35" s="31"/>
      <c r="D35" s="31"/>
      <c r="E35" s="31"/>
      <c r="F35" s="31"/>
      <c r="G35" s="31"/>
      <c r="H35" s="31"/>
      <c r="I35" s="31"/>
      <c r="J35" s="31"/>
      <c r="M35" s="37">
        <f>E108</f>
        <v>14100481.930000002</v>
      </c>
    </row>
    <row r="36" spans="1:13" s="28" customFormat="1" x14ac:dyDescent="0.2">
      <c r="A36" s="34" t="s">
        <v>36</v>
      </c>
      <c r="B36" s="35"/>
      <c r="C36" s="34"/>
      <c r="D36" s="34"/>
      <c r="E36" s="34"/>
      <c r="F36" s="34"/>
      <c r="G36" s="34"/>
      <c r="H36" s="34"/>
      <c r="I36" s="34"/>
      <c r="J36" s="36"/>
    </row>
    <row r="37" spans="1:13" s="28" customFormat="1" x14ac:dyDescent="0.2">
      <c r="A37" s="38" t="s">
        <v>37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3" ht="21" customHeight="1" x14ac:dyDescent="0.2">
      <c r="A38" s="39" t="s">
        <v>38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3" s="28" customFormat="1" x14ac:dyDescent="0.2">
      <c r="A39" s="34" t="s">
        <v>39</v>
      </c>
      <c r="B39" s="35"/>
      <c r="C39" s="34"/>
      <c r="D39" s="34"/>
      <c r="E39" s="34"/>
      <c r="F39" s="34"/>
      <c r="G39" s="34"/>
      <c r="H39" s="34"/>
      <c r="I39" s="34"/>
      <c r="J39" s="36"/>
    </row>
    <row r="40" spans="1:13" s="28" customFormat="1" x14ac:dyDescent="0.2">
      <c r="A40" s="34" t="s">
        <v>40</v>
      </c>
      <c r="B40" s="35"/>
      <c r="C40" s="34"/>
      <c r="D40" s="34"/>
      <c r="E40" s="34"/>
      <c r="F40" s="34"/>
      <c r="G40" s="34"/>
      <c r="H40" s="34"/>
      <c r="I40" s="34"/>
      <c r="J40" s="36"/>
    </row>
    <row r="41" spans="1:13" s="28" customFormat="1" x14ac:dyDescent="0.2">
      <c r="A41" s="34" t="s">
        <v>41</v>
      </c>
      <c r="B41" s="35"/>
      <c r="C41" s="34"/>
      <c r="D41" s="34"/>
      <c r="E41" s="34"/>
      <c r="F41" s="34"/>
      <c r="G41" s="34"/>
      <c r="H41" s="34"/>
      <c r="I41" s="34"/>
      <c r="J41" s="36"/>
    </row>
    <row r="42" spans="1:13" ht="58.9" customHeight="1" x14ac:dyDescent="0.2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3" s="28" customFormat="1" x14ac:dyDescent="0.2">
      <c r="A43" s="34" t="s">
        <v>43</v>
      </c>
      <c r="B43" s="35"/>
      <c r="C43" s="34"/>
      <c r="D43" s="34"/>
      <c r="E43" s="34"/>
      <c r="F43" s="34"/>
      <c r="G43" s="34"/>
      <c r="H43" s="34"/>
      <c r="I43" s="34"/>
      <c r="J43" s="36"/>
    </row>
    <row r="44" spans="1:13" s="28" customFormat="1" x14ac:dyDescent="0.2">
      <c r="A44" s="34" t="s">
        <v>44</v>
      </c>
      <c r="B44" s="35"/>
      <c r="C44" s="34"/>
      <c r="D44" s="34"/>
      <c r="E44" s="34"/>
      <c r="F44" s="34"/>
      <c r="G44" s="34"/>
      <c r="H44" s="34"/>
      <c r="I44" s="34"/>
      <c r="J44" s="36"/>
    </row>
    <row r="45" spans="1:13" s="28" customFormat="1" x14ac:dyDescent="0.2">
      <c r="A45" s="40" t="s">
        <v>45</v>
      </c>
      <c r="B45" s="40"/>
      <c r="C45" s="40"/>
      <c r="D45" s="40"/>
      <c r="E45" s="40"/>
      <c r="F45" s="40"/>
      <c r="G45" s="40"/>
      <c r="H45" s="40"/>
      <c r="I45" s="41" t="s">
        <v>46</v>
      </c>
      <c r="J45" s="36"/>
    </row>
    <row r="46" spans="1:13" s="28" customFormat="1" x14ac:dyDescent="0.2">
      <c r="A46" s="42" t="s">
        <v>47</v>
      </c>
      <c r="B46" s="43"/>
      <c r="C46" s="43"/>
      <c r="D46" s="43"/>
      <c r="E46" s="43"/>
      <c r="F46" s="43"/>
      <c r="G46" s="43"/>
      <c r="H46" s="44"/>
      <c r="I46" s="41">
        <v>2</v>
      </c>
      <c r="J46" s="36"/>
    </row>
    <row r="47" spans="1:13" s="28" customFormat="1" x14ac:dyDescent="0.2">
      <c r="A47" s="45" t="s">
        <v>48</v>
      </c>
      <c r="B47" s="45"/>
      <c r="C47" s="45"/>
      <c r="D47" s="45"/>
      <c r="E47" s="45"/>
      <c r="F47" s="45"/>
      <c r="G47" s="45"/>
      <c r="H47" s="45"/>
      <c r="I47" s="41"/>
      <c r="J47" s="36"/>
    </row>
    <row r="48" spans="1:13" s="28" customFormat="1" x14ac:dyDescent="0.2">
      <c r="A48" s="45" t="s">
        <v>49</v>
      </c>
      <c r="B48" s="45"/>
      <c r="C48" s="45"/>
      <c r="D48" s="45"/>
      <c r="E48" s="45"/>
      <c r="F48" s="45"/>
      <c r="G48" s="45"/>
      <c r="H48" s="45"/>
      <c r="I48" s="41">
        <v>2</v>
      </c>
      <c r="J48" s="36"/>
    </row>
    <row r="49" spans="1:10" s="28" customFormat="1" x14ac:dyDescent="0.2">
      <c r="A49" s="45" t="s">
        <v>50</v>
      </c>
      <c r="B49" s="45"/>
      <c r="C49" s="45"/>
      <c r="D49" s="45"/>
      <c r="E49" s="45"/>
      <c r="F49" s="45"/>
      <c r="G49" s="45"/>
      <c r="H49" s="45"/>
      <c r="I49" s="41"/>
      <c r="J49" s="36"/>
    </row>
    <row r="50" spans="1:10" s="28" customFormat="1" x14ac:dyDescent="0.2">
      <c r="A50" s="45" t="s">
        <v>51</v>
      </c>
      <c r="B50" s="45"/>
      <c r="C50" s="45"/>
      <c r="D50" s="45"/>
      <c r="E50" s="45"/>
      <c r="F50" s="45"/>
      <c r="G50" s="45"/>
      <c r="H50" s="45"/>
      <c r="I50" s="41">
        <v>209</v>
      </c>
      <c r="J50" s="36"/>
    </row>
    <row r="51" spans="1:10" s="28" customFormat="1" x14ac:dyDescent="0.2">
      <c r="A51" s="45" t="s">
        <v>48</v>
      </c>
      <c r="B51" s="45"/>
      <c r="C51" s="45"/>
      <c r="D51" s="45"/>
      <c r="E51" s="45"/>
      <c r="F51" s="45"/>
      <c r="G51" s="45"/>
      <c r="H51" s="45"/>
      <c r="I51" s="41"/>
      <c r="J51" s="36"/>
    </row>
    <row r="52" spans="1:10" s="28" customFormat="1" x14ac:dyDescent="0.2">
      <c r="A52" s="45" t="s">
        <v>49</v>
      </c>
      <c r="B52" s="45"/>
      <c r="C52" s="45"/>
      <c r="D52" s="45"/>
      <c r="E52" s="45"/>
      <c r="F52" s="45"/>
      <c r="G52" s="45"/>
      <c r="H52" s="45"/>
      <c r="I52" s="41"/>
      <c r="J52" s="36"/>
    </row>
    <row r="53" spans="1:10" s="28" customFormat="1" x14ac:dyDescent="0.2">
      <c r="A53" s="45" t="s">
        <v>50</v>
      </c>
      <c r="B53" s="45"/>
      <c r="C53" s="45"/>
      <c r="D53" s="45"/>
      <c r="E53" s="45"/>
      <c r="F53" s="45"/>
      <c r="G53" s="45"/>
      <c r="H53" s="45"/>
      <c r="I53" s="41">
        <v>2</v>
      </c>
      <c r="J53" s="36"/>
    </row>
    <row r="54" spans="1:10" s="28" customFormat="1" x14ac:dyDescent="0.2">
      <c r="A54" s="45" t="s">
        <v>52</v>
      </c>
      <c r="B54" s="45"/>
      <c r="C54" s="45"/>
      <c r="D54" s="45"/>
      <c r="E54" s="45"/>
      <c r="F54" s="45"/>
      <c r="G54" s="45"/>
      <c r="H54" s="45"/>
      <c r="I54" s="41"/>
      <c r="J54" s="36"/>
    </row>
    <row r="55" spans="1:10" s="28" customForma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1">
        <v>51</v>
      </c>
      <c r="J55" s="36"/>
    </row>
    <row r="56" spans="1:10" s="28" customFormat="1" x14ac:dyDescent="0.2">
      <c r="A56" s="45" t="s">
        <v>54</v>
      </c>
      <c r="B56" s="45"/>
      <c r="C56" s="45"/>
      <c r="D56" s="45"/>
      <c r="E56" s="45"/>
      <c r="F56" s="45"/>
      <c r="G56" s="45"/>
      <c r="H56" s="45"/>
      <c r="I56" s="41"/>
      <c r="J56" s="36"/>
    </row>
    <row r="57" spans="1:10" s="28" customFormat="1" x14ac:dyDescent="0.2">
      <c r="A57" s="45" t="s">
        <v>55</v>
      </c>
      <c r="B57" s="45"/>
      <c r="C57" s="45"/>
      <c r="D57" s="45"/>
      <c r="E57" s="45"/>
      <c r="F57" s="45"/>
      <c r="G57" s="45"/>
      <c r="H57" s="45"/>
      <c r="I57" s="41">
        <v>138</v>
      </c>
      <c r="J57" s="36"/>
    </row>
    <row r="58" spans="1:10" s="28" customFormat="1" x14ac:dyDescent="0.2">
      <c r="A58" s="45" t="s">
        <v>48</v>
      </c>
      <c r="B58" s="45"/>
      <c r="C58" s="45"/>
      <c r="D58" s="45"/>
      <c r="E58" s="45"/>
      <c r="F58" s="45"/>
      <c r="G58" s="45"/>
      <c r="H58" s="45"/>
      <c r="I58" s="41"/>
      <c r="J58" s="36"/>
    </row>
    <row r="59" spans="1:10" s="28" customFormat="1" x14ac:dyDescent="0.2">
      <c r="A59" s="45" t="s">
        <v>56</v>
      </c>
      <c r="B59" s="45"/>
      <c r="C59" s="45"/>
      <c r="D59" s="45"/>
      <c r="E59" s="45"/>
      <c r="F59" s="45"/>
      <c r="G59" s="45"/>
      <c r="H59" s="45"/>
      <c r="I59" s="41">
        <v>75</v>
      </c>
      <c r="J59" s="36"/>
    </row>
    <row r="60" spans="1:10" s="28" customFormat="1" x14ac:dyDescent="0.2">
      <c r="A60" s="45" t="s">
        <v>57</v>
      </c>
      <c r="B60" s="45"/>
      <c r="C60" s="45"/>
      <c r="D60" s="45"/>
      <c r="E60" s="45"/>
      <c r="F60" s="45"/>
      <c r="G60" s="45"/>
      <c r="H60" s="45"/>
      <c r="I60" s="41">
        <v>211</v>
      </c>
      <c r="J60" s="36"/>
    </row>
    <row r="61" spans="1:10" s="28" customFormat="1" x14ac:dyDescent="0.2">
      <c r="A61" s="34"/>
      <c r="B61" s="35"/>
      <c r="C61" s="34"/>
      <c r="D61" s="34"/>
      <c r="E61" s="34"/>
      <c r="F61" s="34"/>
      <c r="G61" s="34"/>
      <c r="H61" s="34"/>
      <c r="I61" s="34"/>
      <c r="J61" s="36"/>
    </row>
    <row r="62" spans="1:10" s="28" customFormat="1" x14ac:dyDescent="0.2">
      <c r="A62" s="34" t="s">
        <v>58</v>
      </c>
      <c r="B62" s="35"/>
      <c r="C62" s="34"/>
      <c r="D62" s="34"/>
      <c r="E62" s="34"/>
      <c r="F62" s="34"/>
      <c r="G62" s="34"/>
      <c r="H62" s="34"/>
      <c r="I62" s="34"/>
      <c r="J62" s="36"/>
    </row>
    <row r="63" spans="1:10" x14ac:dyDescent="0.2">
      <c r="A63" s="1" t="s">
        <v>59</v>
      </c>
      <c r="B63" s="1"/>
      <c r="C63" s="1"/>
      <c r="D63" s="1"/>
      <c r="E63" s="1"/>
      <c r="F63" s="1"/>
      <c r="G63" s="1"/>
      <c r="H63" s="1"/>
      <c r="I63" s="1"/>
      <c r="J63" s="10"/>
    </row>
    <row r="64" spans="1:10" x14ac:dyDescent="0.2">
      <c r="A64" s="1" t="s">
        <v>60</v>
      </c>
      <c r="B64" s="1"/>
      <c r="C64" s="1"/>
      <c r="D64" s="1"/>
      <c r="E64" s="1"/>
      <c r="F64" s="1"/>
      <c r="G64" s="46"/>
      <c r="H64" s="1"/>
      <c r="I64" s="1"/>
      <c r="J64" s="10"/>
    </row>
    <row r="65" spans="1:10" x14ac:dyDescent="0.2">
      <c r="A65" s="47">
        <v>3601950</v>
      </c>
      <c r="B65" s="47"/>
      <c r="C65" s="47"/>
      <c r="D65" s="47"/>
      <c r="E65" s="47"/>
      <c r="F65" s="47"/>
      <c r="G65" s="47"/>
      <c r="H65" s="47"/>
      <c r="I65" s="47"/>
      <c r="J65" s="47"/>
    </row>
    <row r="66" spans="1:10" x14ac:dyDescent="0.2">
      <c r="A66" s="1" t="s">
        <v>61</v>
      </c>
      <c r="B66" s="1"/>
      <c r="C66" s="1"/>
      <c r="D66" s="1"/>
      <c r="E66" s="1"/>
      <c r="F66" s="1"/>
      <c r="G66" s="1"/>
      <c r="H66" s="1"/>
      <c r="I66" s="1"/>
      <c r="J66" s="10"/>
    </row>
    <row r="67" spans="1:10" x14ac:dyDescent="0.2">
      <c r="A67" s="4"/>
      <c r="B67" s="4"/>
      <c r="C67" s="4"/>
      <c r="D67" s="4"/>
      <c r="E67" s="4"/>
      <c r="F67" s="4"/>
      <c r="G67" s="4"/>
      <c r="H67" s="4"/>
      <c r="I67" s="4"/>
      <c r="J67" s="8"/>
    </row>
    <row r="68" spans="1:10" x14ac:dyDescent="0.2">
      <c r="A68" s="1" t="s">
        <v>62</v>
      </c>
      <c r="B68" s="1"/>
      <c r="C68" s="1"/>
      <c r="D68" s="1"/>
      <c r="E68" s="1"/>
      <c r="F68" s="1"/>
      <c r="G68" s="1"/>
      <c r="H68" s="1"/>
      <c r="I68" s="1"/>
      <c r="J68" s="10"/>
    </row>
    <row r="69" spans="1:10" x14ac:dyDescent="0.2">
      <c r="A69" s="4"/>
      <c r="B69" s="4"/>
      <c r="C69" s="4"/>
      <c r="D69" s="4"/>
      <c r="E69" s="4"/>
      <c r="F69" s="4"/>
      <c r="G69" s="4"/>
      <c r="H69" s="4"/>
      <c r="I69" s="4"/>
      <c r="J69" s="8"/>
    </row>
    <row r="70" spans="1:10" s="28" customFormat="1" x14ac:dyDescent="0.2">
      <c r="A70" s="34" t="s">
        <v>63</v>
      </c>
      <c r="B70" s="35"/>
      <c r="C70" s="34"/>
      <c r="D70" s="34"/>
      <c r="E70" s="34"/>
      <c r="F70" s="34"/>
      <c r="G70" s="34"/>
      <c r="H70" s="34"/>
      <c r="I70" s="34"/>
      <c r="J70" s="36"/>
    </row>
    <row r="71" spans="1:10" x14ac:dyDescent="0.2">
      <c r="A71" s="1" t="s">
        <v>64</v>
      </c>
      <c r="B71" s="1"/>
      <c r="C71" s="1"/>
      <c r="D71" s="1"/>
      <c r="E71" s="1"/>
      <c r="F71" s="1"/>
      <c r="G71" s="1"/>
      <c r="H71" s="1"/>
      <c r="I71" s="1"/>
      <c r="J71" s="10"/>
    </row>
    <row r="72" spans="1:10" x14ac:dyDescent="0.2">
      <c r="A72" s="48" t="s">
        <v>65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s="28" customFormat="1" x14ac:dyDescent="0.2">
      <c r="A73" s="34" t="s">
        <v>66</v>
      </c>
      <c r="B73" s="35"/>
      <c r="C73" s="34"/>
      <c r="D73" s="34"/>
      <c r="E73" s="34"/>
      <c r="F73" s="34"/>
      <c r="G73" s="34"/>
      <c r="H73" s="34"/>
      <c r="I73" s="34"/>
      <c r="J73" s="36"/>
    </row>
    <row r="74" spans="1:10" s="28" customFormat="1" x14ac:dyDescent="0.2">
      <c r="A74" s="34" t="s">
        <v>67</v>
      </c>
      <c r="B74" s="35"/>
      <c r="C74" s="34"/>
      <c r="D74" s="34"/>
      <c r="E74" s="34"/>
      <c r="F74" s="34"/>
      <c r="G74" s="34"/>
      <c r="H74" s="34"/>
      <c r="I74" s="34"/>
      <c r="J74" s="36"/>
    </row>
    <row r="75" spans="1:10" ht="15" x14ac:dyDescent="0.25">
      <c r="A75" s="49" t="s">
        <v>68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ht="15" x14ac:dyDescent="0.25">
      <c r="A76" t="s">
        <v>69</v>
      </c>
      <c r="B76" s="1"/>
      <c r="C76" s="1"/>
      <c r="D76" s="1"/>
      <c r="E76" s="1"/>
      <c r="F76" s="1"/>
      <c r="G76" s="1"/>
      <c r="H76" s="1"/>
      <c r="I76" s="1"/>
      <c r="J76" s="10"/>
    </row>
    <row r="77" spans="1:10" s="28" customFormat="1" x14ac:dyDescent="0.2">
      <c r="A77" s="34" t="s">
        <v>70</v>
      </c>
      <c r="B77" s="35"/>
      <c r="C77" s="34"/>
      <c r="D77" s="34"/>
      <c r="E77" s="34"/>
      <c r="F77" s="34"/>
      <c r="G77" s="34"/>
      <c r="H77" s="34"/>
      <c r="I77" s="34"/>
      <c r="J77" s="36"/>
    </row>
    <row r="78" spans="1:10" s="28" customFormat="1" x14ac:dyDescent="0.2">
      <c r="A78" s="34" t="s">
        <v>71</v>
      </c>
      <c r="B78" s="35"/>
      <c r="C78" s="34"/>
      <c r="D78" s="34"/>
      <c r="E78" s="34"/>
      <c r="F78" s="34"/>
      <c r="G78" s="34"/>
      <c r="H78" s="34"/>
      <c r="I78" s="34"/>
      <c r="J78" s="36"/>
    </row>
    <row r="79" spans="1:10" s="28" customFormat="1" x14ac:dyDescent="0.2">
      <c r="A79" s="34"/>
      <c r="B79" s="35"/>
      <c r="C79" s="34"/>
      <c r="D79" s="34"/>
      <c r="E79" s="34"/>
      <c r="F79" s="34"/>
      <c r="G79" s="34"/>
      <c r="H79" s="34"/>
      <c r="I79" s="34"/>
      <c r="J79" s="36"/>
    </row>
    <row r="80" spans="1:10" x14ac:dyDescent="0.2">
      <c r="A80" s="51" t="s">
        <v>72</v>
      </c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5" x14ac:dyDescent="0.25">
      <c r="A81"/>
      <c r="B81" s="1"/>
      <c r="C81" s="1"/>
      <c r="D81" s="1"/>
      <c r="E81" s="1"/>
      <c r="F81" s="1"/>
      <c r="G81" s="1"/>
      <c r="H81" s="1"/>
      <c r="I81" s="1"/>
      <c r="J81" s="10"/>
    </row>
    <row r="82" spans="1:10" s="28" customFormat="1" x14ac:dyDescent="0.2">
      <c r="A82" s="34" t="s">
        <v>73</v>
      </c>
      <c r="B82" s="35"/>
      <c r="C82" s="34"/>
      <c r="D82" s="34"/>
      <c r="E82" s="34"/>
      <c r="F82" s="34"/>
      <c r="G82" s="34"/>
      <c r="H82" s="34"/>
      <c r="I82" s="34"/>
      <c r="J82" s="36"/>
    </row>
    <row r="83" spans="1:10" ht="15" x14ac:dyDescent="0.25">
      <c r="A83" s="52" t="s">
        <v>74</v>
      </c>
      <c r="B83" s="52"/>
      <c r="C83" s="52"/>
      <c r="D83" s="52"/>
      <c r="E83" s="52"/>
      <c r="F83" s="52"/>
      <c r="G83" s="52"/>
      <c r="H83" s="52"/>
      <c r="I83" s="52"/>
      <c r="J83" s="52"/>
    </row>
    <row r="84" spans="1:10" s="28" customFormat="1" x14ac:dyDescent="0.2">
      <c r="A84" s="34" t="s">
        <v>75</v>
      </c>
      <c r="B84" s="35"/>
      <c r="C84" s="34"/>
      <c r="D84" s="34"/>
      <c r="E84" s="34"/>
      <c r="F84" s="34"/>
      <c r="G84" s="34"/>
      <c r="H84" s="34"/>
      <c r="I84" s="34"/>
      <c r="J84" s="36"/>
    </row>
    <row r="85" spans="1:10" s="28" customFormat="1" x14ac:dyDescent="0.2">
      <c r="A85" s="34" t="s">
        <v>76</v>
      </c>
      <c r="B85" s="35"/>
      <c r="C85" s="34"/>
      <c r="D85" s="34"/>
      <c r="E85" s="34"/>
      <c r="F85" s="34"/>
      <c r="G85" s="34"/>
      <c r="H85" s="34"/>
      <c r="I85" s="34"/>
      <c r="J85" s="36"/>
    </row>
    <row r="86" spans="1:10" ht="15" x14ac:dyDescent="0.25">
      <c r="A86" s="52" t="s">
        <v>77</v>
      </c>
      <c r="B86" s="52"/>
      <c r="C86" s="52"/>
      <c r="D86" s="52"/>
      <c r="E86" s="52"/>
      <c r="F86" s="52"/>
      <c r="G86" s="52"/>
      <c r="H86" s="52"/>
      <c r="I86" s="52"/>
      <c r="J86" s="52"/>
    </row>
    <row r="87" spans="1:10" x14ac:dyDescent="0.2">
      <c r="A87" s="53" t="s">
        <v>78</v>
      </c>
      <c r="B87" s="53"/>
      <c r="C87" s="53"/>
      <c r="D87" s="53"/>
      <c r="E87" s="53"/>
      <c r="F87" s="53"/>
      <c r="G87" s="53"/>
      <c r="H87" s="53"/>
      <c r="I87" s="53"/>
      <c r="J87" s="53"/>
    </row>
    <row r="88" spans="1:10" x14ac:dyDescent="0.2">
      <c r="A88" s="40" t="s">
        <v>79</v>
      </c>
      <c r="B88" s="40"/>
      <c r="C88" s="40"/>
      <c r="D88" s="40"/>
      <c r="E88" s="40"/>
      <c r="F88" s="40"/>
      <c r="G88" s="40"/>
      <c r="H88" s="54" t="s">
        <v>80</v>
      </c>
      <c r="I88" s="23"/>
      <c r="J88" s="55"/>
    </row>
    <row r="89" spans="1:10" x14ac:dyDescent="0.2">
      <c r="A89" s="56" t="s">
        <v>81</v>
      </c>
      <c r="B89" s="56"/>
      <c r="C89" s="56"/>
      <c r="D89" s="56"/>
      <c r="E89" s="56"/>
      <c r="F89" s="56"/>
      <c r="G89" s="56"/>
      <c r="H89" s="54">
        <v>34330.519999999997</v>
      </c>
      <c r="I89" s="23"/>
      <c r="J89" s="55"/>
    </row>
    <row r="90" spans="1:10" x14ac:dyDescent="0.2">
      <c r="A90" s="57" t="s">
        <v>82</v>
      </c>
      <c r="B90" s="57"/>
      <c r="C90" s="57"/>
      <c r="D90" s="57"/>
      <c r="E90" s="57"/>
      <c r="F90" s="57"/>
      <c r="G90" s="57"/>
      <c r="H90" s="54">
        <v>3601.95</v>
      </c>
      <c r="I90" s="23"/>
      <c r="J90" s="55"/>
    </row>
    <row r="91" spans="1:10" x14ac:dyDescent="0.2">
      <c r="A91" s="57" t="s">
        <v>83</v>
      </c>
      <c r="B91" s="57"/>
      <c r="C91" s="57"/>
      <c r="D91" s="57"/>
      <c r="E91" s="57"/>
      <c r="F91" s="57"/>
      <c r="G91" s="57"/>
      <c r="H91" s="54">
        <v>1896.58</v>
      </c>
      <c r="I91" s="23"/>
      <c r="J91" s="55"/>
    </row>
    <row r="92" spans="1:10" x14ac:dyDescent="0.2">
      <c r="A92" s="57" t="s">
        <v>84</v>
      </c>
      <c r="B92" s="57"/>
      <c r="C92" s="57"/>
      <c r="D92" s="57"/>
      <c r="E92" s="57"/>
      <c r="F92" s="57"/>
      <c r="G92" s="57"/>
      <c r="H92" s="54">
        <v>664.78</v>
      </c>
      <c r="I92" s="23"/>
      <c r="J92" s="55"/>
    </row>
    <row r="93" spans="1:10" x14ac:dyDescent="0.2">
      <c r="A93" s="57" t="s">
        <v>85</v>
      </c>
      <c r="B93" s="57"/>
      <c r="C93" s="57"/>
      <c r="D93" s="57"/>
      <c r="E93" s="57"/>
      <c r="F93" s="57"/>
      <c r="G93" s="57"/>
      <c r="H93" s="54">
        <v>26.93</v>
      </c>
      <c r="I93" s="23"/>
      <c r="J93" s="55"/>
    </row>
    <row r="94" spans="1:10" x14ac:dyDescent="0.2">
      <c r="A94" s="56" t="s">
        <v>86</v>
      </c>
      <c r="B94" s="56"/>
      <c r="C94" s="56"/>
      <c r="D94" s="56"/>
      <c r="E94" s="56"/>
      <c r="F94" s="56"/>
      <c r="G94" s="56"/>
      <c r="H94" s="54">
        <v>241.53</v>
      </c>
      <c r="I94" s="23"/>
      <c r="J94" s="55"/>
    </row>
    <row r="95" spans="1:10" x14ac:dyDescent="0.2">
      <c r="A95" s="57" t="s">
        <v>87</v>
      </c>
      <c r="B95" s="57"/>
      <c r="C95" s="57"/>
      <c r="D95" s="57"/>
      <c r="E95" s="57"/>
      <c r="F95" s="57"/>
      <c r="G95" s="57"/>
      <c r="H95" s="54">
        <v>205.38</v>
      </c>
      <c r="I95" s="23"/>
      <c r="J95" s="55"/>
    </row>
    <row r="96" spans="1:10" x14ac:dyDescent="0.2">
      <c r="A96" s="57" t="s">
        <v>88</v>
      </c>
      <c r="B96" s="57"/>
      <c r="C96" s="57"/>
      <c r="D96" s="57"/>
      <c r="E96" s="57"/>
      <c r="F96" s="57"/>
      <c r="G96" s="57"/>
      <c r="H96" s="54">
        <v>8.2100000000000009</v>
      </c>
      <c r="I96" s="23"/>
      <c r="J96" s="55"/>
    </row>
    <row r="97" spans="1:13" x14ac:dyDescent="0.2">
      <c r="A97" s="56" t="s">
        <v>89</v>
      </c>
      <c r="B97" s="56"/>
      <c r="C97" s="56"/>
      <c r="D97" s="56"/>
      <c r="E97" s="56"/>
      <c r="F97" s="56"/>
      <c r="G97" s="56"/>
      <c r="H97" s="54">
        <v>4052.64</v>
      </c>
      <c r="I97" s="23"/>
      <c r="J97" s="55"/>
    </row>
    <row r="98" spans="1:13" x14ac:dyDescent="0.2">
      <c r="A98" s="57" t="s">
        <v>90</v>
      </c>
      <c r="B98" s="57"/>
      <c r="C98" s="57"/>
      <c r="D98" s="57"/>
      <c r="E98" s="57"/>
      <c r="F98" s="57"/>
      <c r="G98" s="57"/>
      <c r="H98" s="54"/>
      <c r="I98" s="23"/>
      <c r="J98" s="55"/>
    </row>
    <row r="99" spans="1:13" x14ac:dyDescent="0.2">
      <c r="A99" s="57" t="s">
        <v>91</v>
      </c>
      <c r="B99" s="57"/>
      <c r="C99" s="57"/>
      <c r="D99" s="57"/>
      <c r="E99" s="57"/>
      <c r="F99" s="57"/>
      <c r="G99" s="57"/>
      <c r="H99" s="54"/>
      <c r="I99" s="23"/>
      <c r="J99" s="55"/>
    </row>
    <row r="100" spans="1:13" x14ac:dyDescent="0.2">
      <c r="B100" s="58"/>
      <c r="C100" s="58"/>
      <c r="D100" s="58"/>
      <c r="E100" s="58"/>
      <c r="F100" s="58"/>
      <c r="G100" s="58"/>
      <c r="H100" s="59"/>
      <c r="I100" s="59"/>
      <c r="J100" s="59"/>
    </row>
    <row r="101" spans="1:13" x14ac:dyDescent="0.2">
      <c r="A101" s="60" t="s">
        <v>92</v>
      </c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3" x14ac:dyDescent="0.2">
      <c r="A102" s="61" t="s">
        <v>93</v>
      </c>
      <c r="B102" s="62" t="s">
        <v>79</v>
      </c>
      <c r="C102" s="63"/>
      <c r="D102" s="64" t="s">
        <v>94</v>
      </c>
      <c r="E102" s="65" t="s">
        <v>95</v>
      </c>
      <c r="F102" s="66"/>
      <c r="G102" s="66"/>
      <c r="H102" s="66"/>
      <c r="I102" s="66"/>
      <c r="J102" s="67"/>
    </row>
    <row r="103" spans="1:13" ht="21.6" customHeight="1" x14ac:dyDescent="0.2">
      <c r="A103" s="61"/>
      <c r="B103" s="68"/>
      <c r="C103" s="69"/>
      <c r="D103" s="70"/>
      <c r="E103" s="71" t="s">
        <v>96</v>
      </c>
      <c r="F103" s="72"/>
      <c r="G103" s="73"/>
      <c r="H103" s="71" t="s">
        <v>97</v>
      </c>
      <c r="I103" s="72"/>
      <c r="J103" s="73"/>
    </row>
    <row r="104" spans="1:13" x14ac:dyDescent="0.2">
      <c r="A104" s="74" t="s">
        <v>98</v>
      </c>
      <c r="B104" s="75"/>
      <c r="C104" s="75"/>
      <c r="D104" s="75"/>
      <c r="E104" s="75"/>
      <c r="F104" s="75"/>
      <c r="G104" s="75"/>
      <c r="H104" s="75"/>
      <c r="I104" s="75"/>
      <c r="J104" s="76"/>
    </row>
    <row r="105" spans="1:13" x14ac:dyDescent="0.2">
      <c r="A105" s="77" t="s">
        <v>99</v>
      </c>
      <c r="B105" s="78" t="s">
        <v>100</v>
      </c>
      <c r="C105" s="79"/>
      <c r="D105" s="80"/>
      <c r="E105" s="81">
        <v>27943.54</v>
      </c>
      <c r="F105" s="82"/>
      <c r="G105" s="83"/>
      <c r="H105" s="81"/>
      <c r="I105" s="82"/>
      <c r="J105" s="83"/>
      <c r="L105" s="37">
        <f>E105+E106-E119</f>
        <v>0</v>
      </c>
    </row>
    <row r="106" spans="1:13" x14ac:dyDescent="0.2">
      <c r="A106" s="77" t="s">
        <v>101</v>
      </c>
      <c r="B106" s="78" t="s">
        <v>102</v>
      </c>
      <c r="C106" s="84"/>
      <c r="D106" s="80">
        <f>E106</f>
        <v>16594934.950000001</v>
      </c>
      <c r="E106" s="81">
        <f>E108+E109+E110+E114</f>
        <v>16594934.950000001</v>
      </c>
      <c r="F106" s="82"/>
      <c r="G106" s="83"/>
      <c r="H106" s="81"/>
      <c r="I106" s="82"/>
      <c r="J106" s="83"/>
      <c r="L106" s="37">
        <f>L112+E110+E114-E146</f>
        <v>0</v>
      </c>
    </row>
    <row r="107" spans="1:13" x14ac:dyDescent="0.2">
      <c r="A107" s="77"/>
      <c r="B107" s="85" t="s">
        <v>103</v>
      </c>
      <c r="C107" s="86"/>
      <c r="D107" s="80"/>
      <c r="E107" s="81"/>
      <c r="F107" s="82"/>
      <c r="G107" s="83"/>
      <c r="H107" s="81"/>
      <c r="I107" s="82"/>
      <c r="J107" s="83"/>
      <c r="L107" s="37">
        <f>E108+L111-E133</f>
        <v>0</v>
      </c>
    </row>
    <row r="108" spans="1:13" x14ac:dyDescent="0.2">
      <c r="A108" s="77" t="s">
        <v>104</v>
      </c>
      <c r="B108" s="85" t="s">
        <v>105</v>
      </c>
      <c r="C108" s="86"/>
      <c r="D108" s="80">
        <f>E108</f>
        <v>14100481.930000002</v>
      </c>
      <c r="E108" s="81">
        <f>E133-E109-11</f>
        <v>14100481.930000002</v>
      </c>
      <c r="F108" s="82"/>
      <c r="G108" s="83"/>
      <c r="H108" s="81"/>
      <c r="I108" s="82"/>
      <c r="J108" s="83"/>
      <c r="L108" s="37">
        <f>E106+E105-E119</f>
        <v>0</v>
      </c>
    </row>
    <row r="109" spans="1:13" x14ac:dyDescent="0.2">
      <c r="A109" s="77" t="s">
        <v>106</v>
      </c>
      <c r="B109" s="85" t="s">
        <v>107</v>
      </c>
      <c r="C109" s="86"/>
      <c r="D109" s="80">
        <f>E109</f>
        <v>0</v>
      </c>
      <c r="E109" s="81"/>
      <c r="F109" s="82"/>
      <c r="G109" s="83"/>
      <c r="H109" s="81"/>
      <c r="I109" s="82"/>
      <c r="J109" s="83"/>
    </row>
    <row r="110" spans="1:13" ht="23.45" customHeight="1" x14ac:dyDescent="0.2">
      <c r="A110" s="77" t="s">
        <v>108</v>
      </c>
      <c r="B110" s="85" t="s">
        <v>109</v>
      </c>
      <c r="C110" s="86"/>
      <c r="D110" s="80">
        <f>E110</f>
        <v>1995424.3599999999</v>
      </c>
      <c r="E110" s="81">
        <f>E112+E113</f>
        <v>1995424.3599999999</v>
      </c>
      <c r="F110" s="82"/>
      <c r="G110" s="83"/>
      <c r="H110" s="81"/>
      <c r="I110" s="82"/>
      <c r="J110" s="83"/>
      <c r="L110" s="37">
        <f>E110+E114-E146+E105</f>
        <v>11.000000000429281</v>
      </c>
    </row>
    <row r="111" spans="1:13" x14ac:dyDescent="0.2">
      <c r="A111" s="77"/>
      <c r="B111" s="85" t="s">
        <v>103</v>
      </c>
      <c r="C111" s="86"/>
      <c r="D111" s="80"/>
      <c r="E111" s="81"/>
      <c r="F111" s="82"/>
      <c r="G111" s="83"/>
      <c r="H111" s="81"/>
      <c r="I111" s="82"/>
      <c r="J111" s="83"/>
      <c r="L111" s="3">
        <v>11</v>
      </c>
      <c r="M111" s="3" t="s">
        <v>110</v>
      </c>
    </row>
    <row r="112" spans="1:13" x14ac:dyDescent="0.2">
      <c r="A112" s="77" t="s">
        <v>111</v>
      </c>
      <c r="B112" s="85" t="s">
        <v>112</v>
      </c>
      <c r="C112" s="86"/>
      <c r="D112" s="80">
        <f>E112</f>
        <v>1801117.67</v>
      </c>
      <c r="E112" s="81">
        <v>1801117.67</v>
      </c>
      <c r="F112" s="82"/>
      <c r="G112" s="83"/>
      <c r="H112" s="81"/>
      <c r="I112" s="82"/>
      <c r="J112" s="83"/>
      <c r="L112" s="3">
        <v>27932.54</v>
      </c>
      <c r="M112" s="3" t="s">
        <v>113</v>
      </c>
    </row>
    <row r="113" spans="1:10" x14ac:dyDescent="0.2">
      <c r="A113" s="77" t="s">
        <v>114</v>
      </c>
      <c r="B113" s="85" t="s">
        <v>115</v>
      </c>
      <c r="C113" s="86"/>
      <c r="D113" s="80">
        <f>E113</f>
        <v>194306.69</v>
      </c>
      <c r="E113" s="81">
        <v>194306.69</v>
      </c>
      <c r="F113" s="82"/>
      <c r="G113" s="83"/>
      <c r="H113" s="81"/>
      <c r="I113" s="82"/>
      <c r="J113" s="83"/>
    </row>
    <row r="114" spans="1:10" x14ac:dyDescent="0.2">
      <c r="A114" s="77" t="s">
        <v>116</v>
      </c>
      <c r="B114" s="85" t="s">
        <v>117</v>
      </c>
      <c r="C114" s="86"/>
      <c r="D114" s="80">
        <f>E114</f>
        <v>499028.66</v>
      </c>
      <c r="E114" s="81">
        <f>E116+E117+E118</f>
        <v>499028.66</v>
      </c>
      <c r="F114" s="82"/>
      <c r="G114" s="83"/>
      <c r="H114" s="81"/>
      <c r="I114" s="82"/>
      <c r="J114" s="83"/>
    </row>
    <row r="115" spans="1:10" x14ac:dyDescent="0.2">
      <c r="A115" s="77"/>
      <c r="B115" s="85" t="s">
        <v>103</v>
      </c>
      <c r="C115" s="86"/>
      <c r="D115" s="80"/>
      <c r="E115" s="81"/>
      <c r="F115" s="82"/>
      <c r="G115" s="83"/>
      <c r="H115" s="81"/>
      <c r="I115" s="82"/>
      <c r="J115" s="83"/>
    </row>
    <row r="116" spans="1:10" x14ac:dyDescent="0.2">
      <c r="A116" s="77" t="s">
        <v>118</v>
      </c>
      <c r="B116" s="85" t="s">
        <v>119</v>
      </c>
      <c r="C116" s="86"/>
      <c r="D116" s="80">
        <f>E116</f>
        <v>0</v>
      </c>
      <c r="E116" s="81"/>
      <c r="F116" s="82"/>
      <c r="G116" s="83"/>
      <c r="H116" s="81"/>
      <c r="I116" s="82"/>
      <c r="J116" s="83"/>
    </row>
    <row r="117" spans="1:10" x14ac:dyDescent="0.2">
      <c r="A117" s="77" t="s">
        <v>120</v>
      </c>
      <c r="B117" s="85" t="s">
        <v>121</v>
      </c>
      <c r="C117" s="86"/>
      <c r="D117" s="80">
        <f>E117</f>
        <v>0</v>
      </c>
      <c r="E117" s="81"/>
      <c r="F117" s="82"/>
      <c r="G117" s="83"/>
      <c r="H117" s="81"/>
      <c r="I117" s="82"/>
      <c r="J117" s="83"/>
    </row>
    <row r="118" spans="1:10" x14ac:dyDescent="0.2">
      <c r="A118" s="77" t="s">
        <v>122</v>
      </c>
      <c r="B118" s="85" t="s">
        <v>123</v>
      </c>
      <c r="C118" s="86"/>
      <c r="D118" s="80">
        <f>E118</f>
        <v>499028.66</v>
      </c>
      <c r="E118" s="81">
        <v>499028.66</v>
      </c>
      <c r="F118" s="82"/>
      <c r="G118" s="83"/>
      <c r="H118" s="81"/>
      <c r="I118" s="82"/>
      <c r="J118" s="83"/>
    </row>
    <row r="119" spans="1:10" x14ac:dyDescent="0.2">
      <c r="A119" s="77" t="s">
        <v>124</v>
      </c>
      <c r="B119" s="78" t="s">
        <v>125</v>
      </c>
      <c r="C119" s="84"/>
      <c r="D119" s="80">
        <f>E119</f>
        <v>16622878.490000002</v>
      </c>
      <c r="E119" s="81">
        <f>E121+E122+E123+E124+E125+E126+E127+E128+E129+E130+E131+E132</f>
        <v>16622878.490000002</v>
      </c>
      <c r="F119" s="82"/>
      <c r="G119" s="83"/>
      <c r="H119" s="81"/>
      <c r="I119" s="82"/>
      <c r="J119" s="83"/>
    </row>
    <row r="120" spans="1:10" x14ac:dyDescent="0.2">
      <c r="A120" s="77"/>
      <c r="B120" s="85" t="s">
        <v>103</v>
      </c>
      <c r="C120" s="86"/>
      <c r="D120" s="80"/>
      <c r="E120" s="81"/>
      <c r="F120" s="82"/>
      <c r="G120" s="83"/>
      <c r="H120" s="81"/>
      <c r="I120" s="82"/>
      <c r="J120" s="83"/>
    </row>
    <row r="121" spans="1:10" x14ac:dyDescent="0.2">
      <c r="A121" s="77"/>
      <c r="B121" s="85" t="s">
        <v>126</v>
      </c>
      <c r="C121" s="86"/>
      <c r="D121" s="80">
        <f t="shared" ref="D121:D158" si="0">E121</f>
        <v>8893490.6799999997</v>
      </c>
      <c r="E121" s="81">
        <f t="shared" ref="E121:E132" si="1">E134+E147</f>
        <v>8893490.6799999997</v>
      </c>
      <c r="F121" s="82"/>
      <c r="G121" s="83"/>
      <c r="H121" s="81"/>
      <c r="I121" s="82"/>
      <c r="J121" s="83"/>
    </row>
    <row r="122" spans="1:10" x14ac:dyDescent="0.2">
      <c r="A122" s="77"/>
      <c r="B122" s="85" t="s">
        <v>127</v>
      </c>
      <c r="C122" s="86"/>
      <c r="D122" s="80">
        <f t="shared" si="0"/>
        <v>3283.55</v>
      </c>
      <c r="E122" s="81">
        <f t="shared" si="1"/>
        <v>3283.55</v>
      </c>
      <c r="F122" s="82"/>
      <c r="G122" s="83"/>
      <c r="H122" s="81"/>
      <c r="I122" s="82"/>
      <c r="J122" s="83"/>
    </row>
    <row r="123" spans="1:10" x14ac:dyDescent="0.2">
      <c r="A123" s="77"/>
      <c r="B123" s="85" t="s">
        <v>128</v>
      </c>
      <c r="C123" s="86"/>
      <c r="D123" s="80">
        <f t="shared" si="0"/>
        <v>2856798.6999999997</v>
      </c>
      <c r="E123" s="81">
        <f t="shared" si="1"/>
        <v>2856798.6999999997</v>
      </c>
      <c r="F123" s="82"/>
      <c r="G123" s="83"/>
      <c r="H123" s="81"/>
      <c r="I123" s="82"/>
      <c r="J123" s="83"/>
    </row>
    <row r="124" spans="1:10" x14ac:dyDescent="0.2">
      <c r="A124" s="77"/>
      <c r="B124" s="85" t="s">
        <v>129</v>
      </c>
      <c r="C124" s="86"/>
      <c r="D124" s="80">
        <f t="shared" si="0"/>
        <v>23036.33</v>
      </c>
      <c r="E124" s="81">
        <f t="shared" si="1"/>
        <v>23036.33</v>
      </c>
      <c r="F124" s="82"/>
      <c r="G124" s="83"/>
      <c r="H124" s="81"/>
      <c r="I124" s="82"/>
      <c r="J124" s="83"/>
    </row>
    <row r="125" spans="1:10" x14ac:dyDescent="0.2">
      <c r="A125" s="77"/>
      <c r="B125" s="85" t="s">
        <v>130</v>
      </c>
      <c r="C125" s="86"/>
      <c r="D125" s="80">
        <f t="shared" si="0"/>
        <v>0</v>
      </c>
      <c r="E125" s="81">
        <f t="shared" si="1"/>
        <v>0</v>
      </c>
      <c r="F125" s="82"/>
      <c r="G125" s="83"/>
      <c r="H125" s="81"/>
      <c r="I125" s="82"/>
      <c r="J125" s="83"/>
    </row>
    <row r="126" spans="1:10" x14ac:dyDescent="0.2">
      <c r="A126" s="77"/>
      <c r="B126" s="85" t="s">
        <v>131</v>
      </c>
      <c r="C126" s="86"/>
      <c r="D126" s="80">
        <f t="shared" si="0"/>
        <v>626613.41</v>
      </c>
      <c r="E126" s="81">
        <f t="shared" si="1"/>
        <v>626613.41</v>
      </c>
      <c r="F126" s="82"/>
      <c r="G126" s="83"/>
      <c r="H126" s="81"/>
      <c r="I126" s="82"/>
      <c r="J126" s="83"/>
    </row>
    <row r="127" spans="1:10" x14ac:dyDescent="0.2">
      <c r="A127" s="77"/>
      <c r="B127" s="85" t="s">
        <v>132</v>
      </c>
      <c r="C127" s="86"/>
      <c r="D127" s="80">
        <f t="shared" si="0"/>
        <v>284817.84999999998</v>
      </c>
      <c r="E127" s="81">
        <f t="shared" si="1"/>
        <v>284817.84999999998</v>
      </c>
      <c r="F127" s="82"/>
      <c r="G127" s="83"/>
      <c r="H127" s="81"/>
      <c r="I127" s="82"/>
      <c r="J127" s="83"/>
    </row>
    <row r="128" spans="1:10" x14ac:dyDescent="0.2">
      <c r="A128" s="77"/>
      <c r="B128" s="85" t="s">
        <v>133</v>
      </c>
      <c r="C128" s="86"/>
      <c r="D128" s="80">
        <f t="shared" si="0"/>
        <v>307546.55</v>
      </c>
      <c r="E128" s="81">
        <f t="shared" si="1"/>
        <v>307546.55</v>
      </c>
      <c r="F128" s="82"/>
      <c r="G128" s="83"/>
      <c r="H128" s="81"/>
      <c r="I128" s="82"/>
      <c r="J128" s="83"/>
    </row>
    <row r="129" spans="1:13" x14ac:dyDescent="0.2">
      <c r="A129" s="77"/>
      <c r="B129" s="85" t="s">
        <v>134</v>
      </c>
      <c r="C129" s="86"/>
      <c r="D129" s="80">
        <f t="shared" si="0"/>
        <v>942.15</v>
      </c>
      <c r="E129" s="81">
        <f t="shared" si="1"/>
        <v>942.15</v>
      </c>
      <c r="F129" s="82"/>
      <c r="G129" s="83"/>
      <c r="H129" s="81"/>
      <c r="I129" s="82"/>
      <c r="J129" s="83"/>
    </row>
    <row r="130" spans="1:13" x14ac:dyDescent="0.2">
      <c r="A130" s="77"/>
      <c r="B130" s="85" t="s">
        <v>135</v>
      </c>
      <c r="C130" s="86"/>
      <c r="D130" s="80">
        <f t="shared" si="0"/>
        <v>472637</v>
      </c>
      <c r="E130" s="81">
        <f t="shared" si="1"/>
        <v>472637</v>
      </c>
      <c r="F130" s="82"/>
      <c r="G130" s="83"/>
      <c r="H130" s="81"/>
      <c r="I130" s="82"/>
      <c r="J130" s="83"/>
    </row>
    <row r="131" spans="1:13" x14ac:dyDescent="0.2">
      <c r="A131" s="77"/>
      <c r="B131" s="85" t="s">
        <v>136</v>
      </c>
      <c r="C131" s="86"/>
      <c r="D131" s="80">
        <f t="shared" si="0"/>
        <v>334526.81</v>
      </c>
      <c r="E131" s="81">
        <f t="shared" si="1"/>
        <v>334526.81</v>
      </c>
      <c r="F131" s="82"/>
      <c r="G131" s="83"/>
      <c r="H131" s="81"/>
      <c r="I131" s="82"/>
      <c r="J131" s="83"/>
    </row>
    <row r="132" spans="1:13" x14ac:dyDescent="0.2">
      <c r="A132" s="77"/>
      <c r="B132" s="85" t="s">
        <v>137</v>
      </c>
      <c r="C132" s="86"/>
      <c r="D132" s="80">
        <f t="shared" si="0"/>
        <v>2819185.46</v>
      </c>
      <c r="E132" s="81">
        <f t="shared" si="1"/>
        <v>2819185.46</v>
      </c>
      <c r="F132" s="82"/>
      <c r="G132" s="83"/>
      <c r="H132" s="81"/>
      <c r="I132" s="82"/>
      <c r="J132" s="83"/>
    </row>
    <row r="133" spans="1:13" x14ac:dyDescent="0.2">
      <c r="A133" s="77" t="s">
        <v>138</v>
      </c>
      <c r="B133" s="87" t="s">
        <v>139</v>
      </c>
      <c r="C133" s="88"/>
      <c r="D133" s="80">
        <f t="shared" si="0"/>
        <v>14100492.930000002</v>
      </c>
      <c r="E133" s="81">
        <f>SUM(E134:G145)</f>
        <v>14100492.930000002</v>
      </c>
      <c r="F133" s="82"/>
      <c r="G133" s="83"/>
      <c r="H133" s="81"/>
      <c r="I133" s="82"/>
      <c r="J133" s="83"/>
    </row>
    <row r="134" spans="1:13" x14ac:dyDescent="0.2">
      <c r="A134" s="77"/>
      <c r="B134" s="85" t="s">
        <v>126</v>
      </c>
      <c r="C134" s="86"/>
      <c r="D134" s="80">
        <f t="shared" si="0"/>
        <v>8842731.1600000001</v>
      </c>
      <c r="E134" s="81">
        <v>8842731.1600000001</v>
      </c>
      <c r="F134" s="82"/>
      <c r="G134" s="83"/>
      <c r="H134" s="81"/>
      <c r="I134" s="82"/>
      <c r="J134" s="83"/>
      <c r="L134" s="3">
        <v>211</v>
      </c>
    </row>
    <row r="135" spans="1:13" x14ac:dyDescent="0.2">
      <c r="A135" s="77"/>
      <c r="B135" s="85" t="s">
        <v>127</v>
      </c>
      <c r="C135" s="86"/>
      <c r="D135" s="80">
        <f t="shared" si="0"/>
        <v>3283.55</v>
      </c>
      <c r="E135" s="81">
        <v>3283.55</v>
      </c>
      <c r="F135" s="82"/>
      <c r="G135" s="83"/>
      <c r="H135" s="81"/>
      <c r="I135" s="82"/>
      <c r="J135" s="83"/>
      <c r="L135" s="3">
        <v>212</v>
      </c>
    </row>
    <row r="136" spans="1:13" x14ac:dyDescent="0.2">
      <c r="A136" s="77"/>
      <c r="B136" s="85" t="s">
        <v>128</v>
      </c>
      <c r="C136" s="86"/>
      <c r="D136" s="80">
        <f t="shared" si="0"/>
        <v>2841469.32</v>
      </c>
      <c r="E136" s="81">
        <v>2841469.32</v>
      </c>
      <c r="F136" s="82"/>
      <c r="G136" s="83"/>
      <c r="H136" s="81"/>
      <c r="I136" s="82"/>
      <c r="J136" s="83"/>
      <c r="L136" s="3">
        <v>213</v>
      </c>
    </row>
    <row r="137" spans="1:13" x14ac:dyDescent="0.2">
      <c r="A137" s="77"/>
      <c r="B137" s="85" t="s">
        <v>129</v>
      </c>
      <c r="C137" s="86"/>
      <c r="D137" s="80">
        <f t="shared" si="0"/>
        <v>22911.49</v>
      </c>
      <c r="E137" s="81">
        <v>22911.49</v>
      </c>
      <c r="F137" s="82"/>
      <c r="G137" s="83"/>
      <c r="H137" s="81"/>
      <c r="I137" s="82"/>
      <c r="J137" s="83"/>
      <c r="L137" s="3">
        <v>221</v>
      </c>
    </row>
    <row r="138" spans="1:13" x14ac:dyDescent="0.2">
      <c r="A138" s="77"/>
      <c r="B138" s="85" t="s">
        <v>130</v>
      </c>
      <c r="C138" s="86"/>
      <c r="D138" s="80">
        <f t="shared" si="0"/>
        <v>0</v>
      </c>
      <c r="E138" s="81"/>
      <c r="F138" s="82"/>
      <c r="G138" s="83"/>
      <c r="H138" s="81"/>
      <c r="I138" s="82"/>
      <c r="J138" s="83"/>
      <c r="L138" s="3">
        <v>222</v>
      </c>
    </row>
    <row r="139" spans="1:13" x14ac:dyDescent="0.2">
      <c r="A139" s="77"/>
      <c r="B139" s="85" t="s">
        <v>131</v>
      </c>
      <c r="C139" s="86"/>
      <c r="D139" s="80">
        <f t="shared" si="0"/>
        <v>611380.06000000006</v>
      </c>
      <c r="E139" s="81">
        <v>611380.06000000006</v>
      </c>
      <c r="F139" s="82"/>
      <c r="G139" s="83"/>
      <c r="H139" s="81"/>
      <c r="I139" s="82"/>
      <c r="J139" s="83"/>
      <c r="L139" s="3">
        <v>223</v>
      </c>
    </row>
    <row r="140" spans="1:13" x14ac:dyDescent="0.2">
      <c r="A140" s="77"/>
      <c r="B140" s="85" t="s">
        <v>132</v>
      </c>
      <c r="C140" s="86"/>
      <c r="D140" s="80">
        <f t="shared" si="0"/>
        <v>186352.35</v>
      </c>
      <c r="E140" s="81">
        <v>186352.35</v>
      </c>
      <c r="F140" s="82"/>
      <c r="G140" s="83"/>
      <c r="H140" s="81"/>
      <c r="I140" s="82"/>
      <c r="J140" s="83"/>
      <c r="L140" s="3">
        <v>225</v>
      </c>
      <c r="M140" s="3">
        <v>210000</v>
      </c>
    </row>
    <row r="141" spans="1:13" x14ac:dyDescent="0.2">
      <c r="A141" s="77"/>
      <c r="B141" s="85" t="s">
        <v>133</v>
      </c>
      <c r="C141" s="86"/>
      <c r="D141" s="80">
        <f t="shared" si="0"/>
        <v>152155.01999999999</v>
      </c>
      <c r="E141" s="81">
        <v>152155.01999999999</v>
      </c>
      <c r="F141" s="82"/>
      <c r="G141" s="83"/>
      <c r="H141" s="81"/>
      <c r="I141" s="82"/>
      <c r="J141" s="83"/>
      <c r="L141" s="3">
        <v>226</v>
      </c>
    </row>
    <row r="142" spans="1:13" x14ac:dyDescent="0.2">
      <c r="A142" s="77"/>
      <c r="B142" s="85" t="s">
        <v>134</v>
      </c>
      <c r="C142" s="86"/>
      <c r="D142" s="80">
        <f t="shared" si="0"/>
        <v>942.15</v>
      </c>
      <c r="E142" s="81">
        <v>942.15</v>
      </c>
      <c r="F142" s="82"/>
      <c r="G142" s="83"/>
      <c r="H142" s="81"/>
      <c r="I142" s="82"/>
      <c r="J142" s="83"/>
      <c r="L142" s="3">
        <v>290</v>
      </c>
    </row>
    <row r="143" spans="1:13" x14ac:dyDescent="0.2">
      <c r="A143" s="77"/>
      <c r="B143" s="85" t="s">
        <v>135</v>
      </c>
      <c r="C143" s="86"/>
      <c r="D143" s="80">
        <f t="shared" si="0"/>
        <v>472637</v>
      </c>
      <c r="E143" s="81">
        <v>472637</v>
      </c>
      <c r="F143" s="82"/>
      <c r="G143" s="83"/>
      <c r="H143" s="81"/>
      <c r="I143" s="82"/>
      <c r="J143" s="83"/>
      <c r="L143" s="3">
        <v>290</v>
      </c>
    </row>
    <row r="144" spans="1:13" x14ac:dyDescent="0.2">
      <c r="A144" s="77"/>
      <c r="B144" s="85" t="s">
        <v>136</v>
      </c>
      <c r="C144" s="86"/>
      <c r="D144" s="80">
        <f t="shared" si="0"/>
        <v>106680</v>
      </c>
      <c r="E144" s="81">
        <v>106680</v>
      </c>
      <c r="F144" s="82"/>
      <c r="G144" s="83"/>
      <c r="H144" s="81"/>
      <c r="I144" s="82"/>
      <c r="J144" s="83"/>
      <c r="L144" s="3">
        <v>310</v>
      </c>
    </row>
    <row r="145" spans="1:12" x14ac:dyDescent="0.2">
      <c r="A145" s="77"/>
      <c r="B145" s="85" t="s">
        <v>137</v>
      </c>
      <c r="C145" s="86"/>
      <c r="D145" s="80">
        <f t="shared" si="0"/>
        <v>859950.83</v>
      </c>
      <c r="E145" s="81">
        <v>859950.83</v>
      </c>
      <c r="F145" s="82"/>
      <c r="G145" s="83"/>
      <c r="H145" s="81"/>
      <c r="I145" s="82"/>
      <c r="J145" s="83"/>
      <c r="L145" s="3">
        <v>340</v>
      </c>
    </row>
    <row r="146" spans="1:12" x14ac:dyDescent="0.2">
      <c r="A146" s="77" t="s">
        <v>140</v>
      </c>
      <c r="B146" s="89" t="s">
        <v>141</v>
      </c>
      <c r="C146" s="90"/>
      <c r="D146" s="80">
        <f t="shared" si="0"/>
        <v>2522385.5599999996</v>
      </c>
      <c r="E146" s="81">
        <f>SUM(E147:G158)</f>
        <v>2522385.5599999996</v>
      </c>
      <c r="F146" s="82"/>
      <c r="G146" s="83"/>
      <c r="H146" s="81"/>
      <c r="I146" s="82"/>
      <c r="J146" s="83"/>
    </row>
    <row r="147" spans="1:12" x14ac:dyDescent="0.2">
      <c r="A147" s="77"/>
      <c r="B147" s="85" t="s">
        <v>126</v>
      </c>
      <c r="C147" s="86"/>
      <c r="D147" s="80">
        <f t="shared" si="0"/>
        <v>50759.519999999997</v>
      </c>
      <c r="E147" s="81">
        <v>50759.519999999997</v>
      </c>
      <c r="F147" s="82"/>
      <c r="G147" s="83"/>
      <c r="H147" s="81"/>
      <c r="I147" s="82"/>
      <c r="J147" s="83"/>
      <c r="L147" s="3">
        <v>211</v>
      </c>
    </row>
    <row r="148" spans="1:12" x14ac:dyDescent="0.2">
      <c r="A148" s="77"/>
      <c r="B148" s="85" t="s">
        <v>127</v>
      </c>
      <c r="C148" s="86"/>
      <c r="D148" s="80">
        <f t="shared" si="0"/>
        <v>0</v>
      </c>
      <c r="E148" s="81">
        <v>0</v>
      </c>
      <c r="F148" s="82"/>
      <c r="G148" s="83"/>
      <c r="H148" s="81"/>
      <c r="I148" s="82"/>
      <c r="J148" s="83"/>
      <c r="L148" s="3">
        <v>212</v>
      </c>
    </row>
    <row r="149" spans="1:12" x14ac:dyDescent="0.2">
      <c r="A149" s="77"/>
      <c r="B149" s="85" t="s">
        <v>128</v>
      </c>
      <c r="C149" s="86"/>
      <c r="D149" s="80">
        <f t="shared" si="0"/>
        <v>15329.38</v>
      </c>
      <c r="E149" s="81">
        <v>15329.38</v>
      </c>
      <c r="F149" s="82"/>
      <c r="G149" s="83"/>
      <c r="H149" s="81"/>
      <c r="I149" s="82"/>
      <c r="J149" s="83"/>
      <c r="L149" s="3">
        <v>213</v>
      </c>
    </row>
    <row r="150" spans="1:12" x14ac:dyDescent="0.2">
      <c r="A150" s="77"/>
      <c r="B150" s="85" t="s">
        <v>129</v>
      </c>
      <c r="C150" s="86"/>
      <c r="D150" s="80">
        <f t="shared" si="0"/>
        <v>124.84</v>
      </c>
      <c r="E150" s="81">
        <v>124.84</v>
      </c>
      <c r="F150" s="82"/>
      <c r="G150" s="83"/>
      <c r="H150" s="81"/>
      <c r="I150" s="82"/>
      <c r="J150" s="83"/>
      <c r="L150" s="3">
        <v>221</v>
      </c>
    </row>
    <row r="151" spans="1:12" x14ac:dyDescent="0.2">
      <c r="A151" s="77"/>
      <c r="B151" s="85" t="s">
        <v>130</v>
      </c>
      <c r="C151" s="86"/>
      <c r="D151" s="80">
        <f t="shared" si="0"/>
        <v>0</v>
      </c>
      <c r="E151" s="81">
        <v>0</v>
      </c>
      <c r="F151" s="82"/>
      <c r="G151" s="83"/>
      <c r="H151" s="81"/>
      <c r="I151" s="82"/>
      <c r="J151" s="83"/>
      <c r="L151" s="3">
        <v>222</v>
      </c>
    </row>
    <row r="152" spans="1:12" x14ac:dyDescent="0.2">
      <c r="A152" s="77"/>
      <c r="B152" s="85" t="s">
        <v>131</v>
      </c>
      <c r="C152" s="86"/>
      <c r="D152" s="80">
        <f t="shared" si="0"/>
        <v>15233.35</v>
      </c>
      <c r="E152" s="81">
        <v>15233.35</v>
      </c>
      <c r="F152" s="82"/>
      <c r="G152" s="83"/>
      <c r="H152" s="81"/>
      <c r="I152" s="82"/>
      <c r="J152" s="83"/>
      <c r="L152" s="3">
        <v>223</v>
      </c>
    </row>
    <row r="153" spans="1:12" x14ac:dyDescent="0.2">
      <c r="A153" s="77"/>
      <c r="B153" s="85" t="s">
        <v>132</v>
      </c>
      <c r="C153" s="86"/>
      <c r="D153" s="80">
        <f t="shared" si="0"/>
        <v>98465.5</v>
      </c>
      <c r="E153" s="81">
        <v>98465.5</v>
      </c>
      <c r="F153" s="82"/>
      <c r="G153" s="83"/>
      <c r="H153" s="81"/>
      <c r="I153" s="82"/>
      <c r="J153" s="83"/>
      <c r="L153" s="3">
        <v>225</v>
      </c>
    </row>
    <row r="154" spans="1:12" x14ac:dyDescent="0.2">
      <c r="A154" s="77"/>
      <c r="B154" s="85" t="s">
        <v>133</v>
      </c>
      <c r="C154" s="86"/>
      <c r="D154" s="80">
        <f t="shared" si="0"/>
        <v>155391.53</v>
      </c>
      <c r="E154" s="81">
        <v>155391.53</v>
      </c>
      <c r="F154" s="82"/>
      <c r="G154" s="83"/>
      <c r="H154" s="81"/>
      <c r="I154" s="82"/>
      <c r="J154" s="83"/>
      <c r="L154" s="3">
        <v>226</v>
      </c>
    </row>
    <row r="155" spans="1:12" x14ac:dyDescent="0.2">
      <c r="A155" s="77"/>
      <c r="B155" s="85" t="s">
        <v>134</v>
      </c>
      <c r="C155" s="86"/>
      <c r="D155" s="80">
        <f t="shared" si="0"/>
        <v>0</v>
      </c>
      <c r="E155" s="81">
        <v>0</v>
      </c>
      <c r="F155" s="82"/>
      <c r="G155" s="83"/>
      <c r="H155" s="81"/>
      <c r="I155" s="82"/>
      <c r="J155" s="83"/>
      <c r="L155" s="3">
        <v>290</v>
      </c>
    </row>
    <row r="156" spans="1:12" x14ac:dyDescent="0.2">
      <c r="A156" s="77"/>
      <c r="B156" s="85" t="s">
        <v>135</v>
      </c>
      <c r="C156" s="86"/>
      <c r="D156" s="80">
        <f t="shared" si="0"/>
        <v>0</v>
      </c>
      <c r="E156" s="81">
        <v>0</v>
      </c>
      <c r="F156" s="82"/>
      <c r="G156" s="83"/>
      <c r="H156" s="81"/>
      <c r="I156" s="82"/>
      <c r="J156" s="83"/>
      <c r="L156" s="3">
        <v>290</v>
      </c>
    </row>
    <row r="157" spans="1:12" x14ac:dyDescent="0.2">
      <c r="A157" s="77"/>
      <c r="B157" s="85" t="s">
        <v>136</v>
      </c>
      <c r="C157" s="86"/>
      <c r="D157" s="80">
        <f t="shared" si="0"/>
        <v>227846.81</v>
      </c>
      <c r="E157" s="81">
        <v>227846.81</v>
      </c>
      <c r="F157" s="82"/>
      <c r="G157" s="83"/>
      <c r="H157" s="81"/>
      <c r="I157" s="82"/>
      <c r="J157" s="83"/>
      <c r="L157" s="3">
        <v>310</v>
      </c>
    </row>
    <row r="158" spans="1:12" x14ac:dyDescent="0.2">
      <c r="A158" s="77"/>
      <c r="B158" s="85" t="s">
        <v>137</v>
      </c>
      <c r="C158" s="86"/>
      <c r="D158" s="80">
        <f t="shared" si="0"/>
        <v>1959234.63</v>
      </c>
      <c r="E158" s="81">
        <v>1959234.63</v>
      </c>
      <c r="F158" s="82"/>
      <c r="G158" s="83"/>
      <c r="H158" s="81"/>
      <c r="I158" s="82"/>
      <c r="J158" s="83"/>
      <c r="L158" s="3">
        <v>340</v>
      </c>
    </row>
    <row r="159" spans="1:12" x14ac:dyDescent="0.2">
      <c r="A159" s="77" t="s">
        <v>142</v>
      </c>
      <c r="B159" s="78" t="s">
        <v>143</v>
      </c>
      <c r="C159" s="84"/>
      <c r="D159" s="80"/>
      <c r="E159" s="81"/>
      <c r="F159" s="82"/>
      <c r="G159" s="83"/>
      <c r="H159" s="81"/>
      <c r="I159" s="82"/>
      <c r="J159" s="83"/>
    </row>
    <row r="160" spans="1:12" x14ac:dyDescent="0.2">
      <c r="A160" s="91"/>
      <c r="B160" s="92" t="s">
        <v>144</v>
      </c>
      <c r="C160" s="93"/>
      <c r="D160" s="94"/>
      <c r="E160" s="95"/>
      <c r="F160" s="96"/>
      <c r="G160" s="97"/>
      <c r="H160" s="95"/>
      <c r="I160" s="96"/>
      <c r="J160" s="97"/>
    </row>
    <row r="161" spans="1:12" x14ac:dyDescent="0.2">
      <c r="A161" s="91"/>
      <c r="B161" s="98" t="s">
        <v>145</v>
      </c>
      <c r="C161" s="99"/>
      <c r="D161" s="100"/>
      <c r="E161" s="101"/>
      <c r="F161" s="102"/>
      <c r="G161" s="103"/>
      <c r="H161" s="101"/>
      <c r="I161" s="102"/>
      <c r="J161" s="103"/>
    </row>
    <row r="162" spans="1:12" x14ac:dyDescent="0.2">
      <c r="A162" s="91"/>
      <c r="B162" s="104" t="s">
        <v>146</v>
      </c>
      <c r="C162" s="105"/>
      <c r="D162" s="106"/>
      <c r="E162" s="107"/>
      <c r="F162" s="11"/>
      <c r="G162" s="108"/>
      <c r="H162" s="107"/>
      <c r="I162" s="11"/>
      <c r="J162" s="108"/>
    </row>
    <row r="163" spans="1:12" x14ac:dyDescent="0.2">
      <c r="A163" s="109" t="s">
        <v>147</v>
      </c>
      <c r="B163" s="110"/>
      <c r="C163" s="110"/>
      <c r="D163" s="110"/>
      <c r="E163" s="110"/>
      <c r="F163" s="110"/>
      <c r="G163" s="110"/>
      <c r="H163" s="110"/>
      <c r="I163" s="110"/>
      <c r="J163" s="111"/>
    </row>
    <row r="164" spans="1:12" x14ac:dyDescent="0.2">
      <c r="A164" s="77" t="s">
        <v>99</v>
      </c>
      <c r="B164" s="78" t="s">
        <v>100</v>
      </c>
      <c r="C164" s="84"/>
      <c r="D164" s="80"/>
      <c r="E164" s="81"/>
      <c r="F164" s="82"/>
      <c r="G164" s="83"/>
      <c r="H164" s="81"/>
      <c r="I164" s="82"/>
      <c r="J164" s="83"/>
    </row>
    <row r="165" spans="1:12" x14ac:dyDescent="0.2">
      <c r="A165" s="77" t="s">
        <v>101</v>
      </c>
      <c r="B165" s="78" t="s">
        <v>102</v>
      </c>
      <c r="C165" s="84"/>
      <c r="D165" s="80">
        <f>E165</f>
        <v>16638352.99</v>
      </c>
      <c r="E165" s="81">
        <f>E167+E169+E173</f>
        <v>16638352.99</v>
      </c>
      <c r="F165" s="82"/>
      <c r="G165" s="83"/>
      <c r="H165" s="81"/>
      <c r="I165" s="82"/>
      <c r="J165" s="83"/>
      <c r="K165" s="3">
        <f>E165-E178</f>
        <v>-9.9999997764825821E-3</v>
      </c>
      <c r="L165" s="37">
        <f>E164+E165-E178</f>
        <v>-9.9999997764825821E-3</v>
      </c>
    </row>
    <row r="166" spans="1:12" x14ac:dyDescent="0.2">
      <c r="A166" s="77"/>
      <c r="B166" s="85" t="s">
        <v>103</v>
      </c>
      <c r="C166" s="86"/>
      <c r="D166" s="80"/>
      <c r="E166" s="81"/>
      <c r="F166" s="82"/>
      <c r="G166" s="83"/>
      <c r="H166" s="81"/>
      <c r="I166" s="82"/>
      <c r="J166" s="83"/>
    </row>
    <row r="167" spans="1:12" x14ac:dyDescent="0.2">
      <c r="A167" s="77" t="s">
        <v>104</v>
      </c>
      <c r="B167" s="85" t="s">
        <v>105</v>
      </c>
      <c r="C167" s="86"/>
      <c r="D167" s="80">
        <f>E167</f>
        <v>14016339</v>
      </c>
      <c r="E167" s="81">
        <f>E192-E168</f>
        <v>14016339</v>
      </c>
      <c r="F167" s="82"/>
      <c r="G167" s="83"/>
      <c r="H167" s="81"/>
      <c r="I167" s="82"/>
      <c r="J167" s="83"/>
      <c r="K167" s="3">
        <f>E167+E168-E192</f>
        <v>0</v>
      </c>
    </row>
    <row r="168" spans="1:12" x14ac:dyDescent="0.2">
      <c r="A168" s="77" t="s">
        <v>106</v>
      </c>
      <c r="B168" s="85" t="s">
        <v>107</v>
      </c>
      <c r="C168" s="86"/>
      <c r="D168" s="80">
        <f>E168</f>
        <v>0</v>
      </c>
      <c r="E168" s="81">
        <f>E109</f>
        <v>0</v>
      </c>
      <c r="F168" s="82"/>
      <c r="G168" s="83"/>
      <c r="H168" s="81"/>
      <c r="I168" s="82"/>
      <c r="J168" s="83"/>
    </row>
    <row r="169" spans="1:12" x14ac:dyDescent="0.2">
      <c r="A169" s="77" t="s">
        <v>108</v>
      </c>
      <c r="B169" s="85" t="s">
        <v>109</v>
      </c>
      <c r="C169" s="86"/>
      <c r="D169" s="80">
        <f>E169</f>
        <v>1995424.3599999999</v>
      </c>
      <c r="E169" s="81">
        <f>E171+E172</f>
        <v>1995424.3599999999</v>
      </c>
      <c r="F169" s="82"/>
      <c r="G169" s="83"/>
      <c r="H169" s="81"/>
      <c r="I169" s="82"/>
      <c r="J169" s="83"/>
      <c r="K169" s="3">
        <f>E169+E173</f>
        <v>2622013.9899999998</v>
      </c>
    </row>
    <row r="170" spans="1:12" x14ac:dyDescent="0.2">
      <c r="A170" s="77"/>
      <c r="B170" s="85" t="s">
        <v>103</v>
      </c>
      <c r="C170" s="86"/>
      <c r="D170" s="80"/>
      <c r="E170" s="81"/>
      <c r="F170" s="82"/>
      <c r="G170" s="83"/>
      <c r="H170" s="81"/>
      <c r="I170" s="82"/>
      <c r="J170" s="83"/>
      <c r="K170" s="3">
        <f>K169-E205</f>
        <v>-1.0000000242143869E-2</v>
      </c>
    </row>
    <row r="171" spans="1:12" x14ac:dyDescent="0.2">
      <c r="A171" s="77" t="s">
        <v>111</v>
      </c>
      <c r="B171" s="85" t="s">
        <v>112</v>
      </c>
      <c r="C171" s="86"/>
      <c r="D171" s="80">
        <f>E171</f>
        <v>1801117.67</v>
      </c>
      <c r="E171" s="81">
        <f>E112</f>
        <v>1801117.67</v>
      </c>
      <c r="F171" s="82"/>
      <c r="G171" s="83"/>
      <c r="H171" s="81"/>
      <c r="I171" s="82"/>
      <c r="J171" s="83"/>
    </row>
    <row r="172" spans="1:12" x14ac:dyDescent="0.2">
      <c r="A172" s="77" t="s">
        <v>114</v>
      </c>
      <c r="B172" s="85" t="s">
        <v>115</v>
      </c>
      <c r="C172" s="86"/>
      <c r="D172" s="80">
        <f>E172</f>
        <v>194306.69</v>
      </c>
      <c r="E172" s="81">
        <f>E113</f>
        <v>194306.69</v>
      </c>
      <c r="F172" s="82"/>
      <c r="G172" s="83"/>
      <c r="H172" s="81"/>
      <c r="I172" s="82"/>
      <c r="J172" s="83"/>
    </row>
    <row r="173" spans="1:12" x14ac:dyDescent="0.2">
      <c r="A173" s="77" t="s">
        <v>116</v>
      </c>
      <c r="B173" s="85" t="s">
        <v>117</v>
      </c>
      <c r="C173" s="86"/>
      <c r="D173" s="80">
        <f>E173</f>
        <v>626589.63</v>
      </c>
      <c r="E173" s="81">
        <f>E175+E176+E177</f>
        <v>626589.63</v>
      </c>
      <c r="F173" s="82"/>
      <c r="G173" s="83"/>
      <c r="H173" s="81"/>
      <c r="I173" s="82"/>
      <c r="J173" s="83"/>
    </row>
    <row r="174" spans="1:12" x14ac:dyDescent="0.2">
      <c r="A174" s="77"/>
      <c r="B174" s="85" t="s">
        <v>103</v>
      </c>
      <c r="C174" s="86"/>
      <c r="D174" s="80"/>
      <c r="E174" s="81"/>
      <c r="F174" s="82"/>
      <c r="G174" s="83"/>
      <c r="H174" s="81"/>
      <c r="I174" s="82"/>
      <c r="J174" s="83"/>
    </row>
    <row r="175" spans="1:12" x14ac:dyDescent="0.2">
      <c r="A175" s="77" t="s">
        <v>118</v>
      </c>
      <c r="B175" s="85" t="s">
        <v>119</v>
      </c>
      <c r="C175" s="86"/>
      <c r="D175" s="80">
        <f>E175</f>
        <v>0</v>
      </c>
      <c r="E175" s="81"/>
      <c r="F175" s="82"/>
      <c r="G175" s="83"/>
      <c r="H175" s="81"/>
      <c r="I175" s="82"/>
      <c r="J175" s="83"/>
    </row>
    <row r="176" spans="1:12" x14ac:dyDescent="0.2">
      <c r="A176" s="77" t="s">
        <v>120</v>
      </c>
      <c r="B176" s="85" t="s">
        <v>121</v>
      </c>
      <c r="C176" s="86"/>
      <c r="D176" s="80">
        <f>E176</f>
        <v>0</v>
      </c>
      <c r="E176" s="81"/>
      <c r="F176" s="82"/>
      <c r="G176" s="83"/>
      <c r="H176" s="81"/>
      <c r="I176" s="82"/>
      <c r="J176" s="83"/>
    </row>
    <row r="177" spans="1:10" x14ac:dyDescent="0.2">
      <c r="A177" s="77" t="s">
        <v>122</v>
      </c>
      <c r="B177" s="85" t="s">
        <v>123</v>
      </c>
      <c r="C177" s="86"/>
      <c r="D177" s="80">
        <f>E177</f>
        <v>626589.63</v>
      </c>
      <c r="E177" s="81">
        <f>684500-57910.37</f>
        <v>626589.63</v>
      </c>
      <c r="F177" s="82"/>
      <c r="G177" s="83"/>
      <c r="H177" s="81"/>
      <c r="I177" s="82"/>
      <c r="J177" s="83"/>
    </row>
    <row r="178" spans="1:10" x14ac:dyDescent="0.2">
      <c r="A178" s="77" t="s">
        <v>124</v>
      </c>
      <c r="B178" s="78" t="s">
        <v>125</v>
      </c>
      <c r="C178" s="84"/>
      <c r="D178" s="80">
        <f>E178</f>
        <v>16638353</v>
      </c>
      <c r="E178" s="81">
        <f>E180+E181+E182+E183+E184+E185+E186+E187+E188+E189+E190+E191</f>
        <v>16638353</v>
      </c>
      <c r="F178" s="82"/>
      <c r="G178" s="83"/>
      <c r="H178" s="81"/>
      <c r="I178" s="82"/>
      <c r="J178" s="83"/>
    </row>
    <row r="179" spans="1:10" x14ac:dyDescent="0.2">
      <c r="A179" s="77"/>
      <c r="B179" s="85" t="s">
        <v>103</v>
      </c>
      <c r="C179" s="86"/>
      <c r="D179" s="80"/>
      <c r="E179" s="81"/>
      <c r="F179" s="82"/>
      <c r="G179" s="83"/>
      <c r="H179" s="81"/>
      <c r="I179" s="82"/>
      <c r="J179" s="83"/>
    </row>
    <row r="180" spans="1:10" x14ac:dyDescent="0.2">
      <c r="A180" s="77"/>
      <c r="B180" s="85" t="s">
        <v>126</v>
      </c>
      <c r="C180" s="86"/>
      <c r="D180" s="80">
        <f t="shared" ref="D180:D217" si="2">E180</f>
        <v>8742100</v>
      </c>
      <c r="E180" s="81">
        <f t="shared" ref="E180:E191" si="3">E193+E206</f>
        <v>8742100</v>
      </c>
      <c r="F180" s="82"/>
      <c r="G180" s="83"/>
      <c r="H180" s="81"/>
      <c r="I180" s="82"/>
      <c r="J180" s="83"/>
    </row>
    <row r="181" spans="1:10" x14ac:dyDescent="0.2">
      <c r="A181" s="77"/>
      <c r="B181" s="85" t="s">
        <v>127</v>
      </c>
      <c r="C181" s="86"/>
      <c r="D181" s="80">
        <f t="shared" si="2"/>
        <v>1679</v>
      </c>
      <c r="E181" s="81">
        <f t="shared" si="3"/>
        <v>1679</v>
      </c>
      <c r="F181" s="82"/>
      <c r="G181" s="83"/>
      <c r="H181" s="81"/>
      <c r="I181" s="82"/>
      <c r="J181" s="83"/>
    </row>
    <row r="182" spans="1:10" x14ac:dyDescent="0.2">
      <c r="A182" s="77"/>
      <c r="B182" s="85" t="s">
        <v>128</v>
      </c>
      <c r="C182" s="86"/>
      <c r="D182" s="80">
        <f t="shared" si="2"/>
        <v>2640115</v>
      </c>
      <c r="E182" s="81">
        <f t="shared" si="3"/>
        <v>2640115</v>
      </c>
      <c r="F182" s="82"/>
      <c r="G182" s="83"/>
      <c r="H182" s="81"/>
      <c r="I182" s="82"/>
      <c r="J182" s="83"/>
    </row>
    <row r="183" spans="1:10" x14ac:dyDescent="0.2">
      <c r="A183" s="77"/>
      <c r="B183" s="85" t="s">
        <v>129</v>
      </c>
      <c r="C183" s="86"/>
      <c r="D183" s="80">
        <f t="shared" si="2"/>
        <v>26620</v>
      </c>
      <c r="E183" s="81">
        <f t="shared" si="3"/>
        <v>26620</v>
      </c>
      <c r="F183" s="82"/>
      <c r="G183" s="83"/>
      <c r="H183" s="81"/>
      <c r="I183" s="82"/>
      <c r="J183" s="83"/>
    </row>
    <row r="184" spans="1:10" x14ac:dyDescent="0.2">
      <c r="A184" s="77"/>
      <c r="B184" s="85" t="s">
        <v>130</v>
      </c>
      <c r="C184" s="86"/>
      <c r="D184" s="80">
        <f t="shared" si="2"/>
        <v>0</v>
      </c>
      <c r="E184" s="81">
        <f t="shared" si="3"/>
        <v>0</v>
      </c>
      <c r="F184" s="82"/>
      <c r="G184" s="83"/>
      <c r="H184" s="81"/>
      <c r="I184" s="82"/>
      <c r="J184" s="83"/>
    </row>
    <row r="185" spans="1:10" x14ac:dyDescent="0.2">
      <c r="A185" s="77"/>
      <c r="B185" s="85" t="s">
        <v>131</v>
      </c>
      <c r="C185" s="86"/>
      <c r="D185" s="80">
        <f t="shared" si="2"/>
        <v>850904</v>
      </c>
      <c r="E185" s="81">
        <f t="shared" si="3"/>
        <v>850904</v>
      </c>
      <c r="F185" s="82"/>
      <c r="G185" s="83"/>
      <c r="H185" s="81"/>
      <c r="I185" s="82"/>
      <c r="J185" s="83"/>
    </row>
    <row r="186" spans="1:10" x14ac:dyDescent="0.2">
      <c r="A186" s="77"/>
      <c r="B186" s="85" t="s">
        <v>132</v>
      </c>
      <c r="C186" s="86"/>
      <c r="D186" s="80">
        <f t="shared" si="2"/>
        <v>279788</v>
      </c>
      <c r="E186" s="81">
        <f t="shared" si="3"/>
        <v>279788</v>
      </c>
      <c r="F186" s="82"/>
      <c r="G186" s="83"/>
      <c r="H186" s="81"/>
      <c r="I186" s="82"/>
      <c r="J186" s="83"/>
    </row>
    <row r="187" spans="1:10" x14ac:dyDescent="0.2">
      <c r="A187" s="77"/>
      <c r="B187" s="85" t="s">
        <v>133</v>
      </c>
      <c r="C187" s="86"/>
      <c r="D187" s="80">
        <f t="shared" si="2"/>
        <v>224203</v>
      </c>
      <c r="E187" s="81">
        <f t="shared" si="3"/>
        <v>224203</v>
      </c>
      <c r="F187" s="82"/>
      <c r="G187" s="83"/>
      <c r="H187" s="81"/>
      <c r="I187" s="82"/>
      <c r="J187" s="83"/>
    </row>
    <row r="188" spans="1:10" x14ac:dyDescent="0.2">
      <c r="A188" s="77"/>
      <c r="B188" s="85" t="s">
        <v>134</v>
      </c>
      <c r="C188" s="86"/>
      <c r="D188" s="80">
        <f t="shared" si="2"/>
        <v>21000</v>
      </c>
      <c r="E188" s="81">
        <f t="shared" si="3"/>
        <v>21000</v>
      </c>
      <c r="F188" s="82"/>
      <c r="G188" s="83"/>
      <c r="H188" s="81"/>
      <c r="I188" s="82"/>
      <c r="J188" s="83"/>
    </row>
    <row r="189" spans="1:10" x14ac:dyDescent="0.2">
      <c r="A189" s="77"/>
      <c r="B189" s="85" t="s">
        <v>135</v>
      </c>
      <c r="C189" s="86"/>
      <c r="D189" s="80">
        <f t="shared" si="2"/>
        <v>341790</v>
      </c>
      <c r="E189" s="81">
        <f t="shared" si="3"/>
        <v>341790</v>
      </c>
      <c r="F189" s="82"/>
      <c r="G189" s="83"/>
      <c r="H189" s="81"/>
      <c r="I189" s="82"/>
      <c r="J189" s="83"/>
    </row>
    <row r="190" spans="1:10" x14ac:dyDescent="0.2">
      <c r="A190" s="77"/>
      <c r="B190" s="85" t="s">
        <v>136</v>
      </c>
      <c r="C190" s="86"/>
      <c r="D190" s="80">
        <f t="shared" si="2"/>
        <v>421132</v>
      </c>
      <c r="E190" s="81">
        <f t="shared" si="3"/>
        <v>421132</v>
      </c>
      <c r="F190" s="82"/>
      <c r="G190" s="83"/>
      <c r="H190" s="81"/>
      <c r="I190" s="82"/>
      <c r="J190" s="83"/>
    </row>
    <row r="191" spans="1:10" x14ac:dyDescent="0.2">
      <c r="A191" s="77"/>
      <c r="B191" s="85" t="s">
        <v>137</v>
      </c>
      <c r="C191" s="86"/>
      <c r="D191" s="80">
        <f t="shared" si="2"/>
        <v>3089022</v>
      </c>
      <c r="E191" s="81">
        <f t="shared" si="3"/>
        <v>3089022</v>
      </c>
      <c r="F191" s="82"/>
      <c r="G191" s="83"/>
      <c r="H191" s="81"/>
      <c r="I191" s="82"/>
      <c r="J191" s="83"/>
    </row>
    <row r="192" spans="1:10" x14ac:dyDescent="0.2">
      <c r="A192" s="77" t="s">
        <v>138</v>
      </c>
      <c r="B192" s="87" t="s">
        <v>139</v>
      </c>
      <c r="C192" s="88"/>
      <c r="D192" s="80">
        <f t="shared" si="2"/>
        <v>14016339</v>
      </c>
      <c r="E192" s="81">
        <f>SUM(E193:G204)</f>
        <v>14016339</v>
      </c>
      <c r="F192" s="82"/>
      <c r="G192" s="83"/>
      <c r="H192" s="81"/>
      <c r="I192" s="82"/>
      <c r="J192" s="83"/>
    </row>
    <row r="193" spans="1:10" x14ac:dyDescent="0.2">
      <c r="A193" s="77"/>
      <c r="B193" s="85" t="s">
        <v>126</v>
      </c>
      <c r="C193" s="86"/>
      <c r="D193" s="80">
        <f t="shared" si="2"/>
        <v>8737031</v>
      </c>
      <c r="E193" s="81">
        <v>8737031</v>
      </c>
      <c r="F193" s="82"/>
      <c r="G193" s="83"/>
      <c r="H193" s="81"/>
      <c r="I193" s="82"/>
      <c r="J193" s="83"/>
    </row>
    <row r="194" spans="1:10" x14ac:dyDescent="0.2">
      <c r="A194" s="77"/>
      <c r="B194" s="85" t="s">
        <v>127</v>
      </c>
      <c r="C194" s="86"/>
      <c r="D194" s="80">
        <f t="shared" si="2"/>
        <v>1679</v>
      </c>
      <c r="E194" s="81">
        <f>1679</f>
        <v>1679</v>
      </c>
      <c r="F194" s="82"/>
      <c r="G194" s="83"/>
      <c r="H194" s="81"/>
      <c r="I194" s="82"/>
      <c r="J194" s="83"/>
    </row>
    <row r="195" spans="1:10" x14ac:dyDescent="0.2">
      <c r="A195" s="77"/>
      <c r="B195" s="85" t="s">
        <v>128</v>
      </c>
      <c r="C195" s="86"/>
      <c r="D195" s="80">
        <f t="shared" si="2"/>
        <v>2638584</v>
      </c>
      <c r="E195" s="81">
        <f>2638584</f>
        <v>2638584</v>
      </c>
      <c r="F195" s="82"/>
      <c r="G195" s="83"/>
      <c r="H195" s="81"/>
      <c r="I195" s="82"/>
      <c r="J195" s="83"/>
    </row>
    <row r="196" spans="1:10" x14ac:dyDescent="0.2">
      <c r="A196" s="77"/>
      <c r="B196" s="85" t="s">
        <v>129</v>
      </c>
      <c r="C196" s="86"/>
      <c r="D196" s="80">
        <f t="shared" si="2"/>
        <v>22620</v>
      </c>
      <c r="E196" s="81">
        <v>22620</v>
      </c>
      <c r="F196" s="82"/>
      <c r="G196" s="83"/>
      <c r="H196" s="81"/>
      <c r="I196" s="82"/>
      <c r="J196" s="83"/>
    </row>
    <row r="197" spans="1:10" x14ac:dyDescent="0.2">
      <c r="A197" s="77"/>
      <c r="B197" s="85" t="s">
        <v>130</v>
      </c>
      <c r="C197" s="86"/>
      <c r="D197" s="80">
        <f t="shared" si="2"/>
        <v>0</v>
      </c>
      <c r="E197" s="81"/>
      <c r="F197" s="82"/>
      <c r="G197" s="83"/>
      <c r="H197" s="81"/>
      <c r="I197" s="82"/>
      <c r="J197" s="83"/>
    </row>
    <row r="198" spans="1:10" x14ac:dyDescent="0.2">
      <c r="A198" s="77"/>
      <c r="B198" s="85" t="s">
        <v>131</v>
      </c>
      <c r="C198" s="86"/>
      <c r="D198" s="80">
        <f t="shared" si="2"/>
        <v>839902</v>
      </c>
      <c r="E198" s="81">
        <v>839902</v>
      </c>
      <c r="F198" s="82"/>
      <c r="G198" s="83"/>
      <c r="H198" s="81"/>
      <c r="I198" s="82"/>
      <c r="J198" s="83"/>
    </row>
    <row r="199" spans="1:10" x14ac:dyDescent="0.2">
      <c r="A199" s="77"/>
      <c r="B199" s="85" t="s">
        <v>132</v>
      </c>
      <c r="C199" s="86"/>
      <c r="D199" s="80">
        <f t="shared" si="2"/>
        <v>159288</v>
      </c>
      <c r="E199" s="81">
        <f>159288</f>
        <v>159288</v>
      </c>
      <c r="F199" s="82"/>
      <c r="G199" s="83"/>
      <c r="H199" s="81"/>
      <c r="I199" s="82"/>
      <c r="J199" s="83"/>
    </row>
    <row r="200" spans="1:10" x14ac:dyDescent="0.2">
      <c r="A200" s="77"/>
      <c r="B200" s="85" t="s">
        <v>133</v>
      </c>
      <c r="C200" s="86"/>
      <c r="D200" s="80">
        <f t="shared" si="2"/>
        <v>137303</v>
      </c>
      <c r="E200" s="81">
        <f>137303</f>
        <v>137303</v>
      </c>
      <c r="F200" s="82"/>
      <c r="G200" s="83"/>
      <c r="H200" s="81"/>
      <c r="I200" s="82"/>
      <c r="J200" s="83"/>
    </row>
    <row r="201" spans="1:10" x14ac:dyDescent="0.2">
      <c r="A201" s="77"/>
      <c r="B201" s="85" t="s">
        <v>134</v>
      </c>
      <c r="C201" s="86"/>
      <c r="D201" s="80">
        <f t="shared" si="2"/>
        <v>0</v>
      </c>
      <c r="E201" s="81"/>
      <c r="F201" s="82"/>
      <c r="G201" s="83"/>
      <c r="H201" s="81"/>
      <c r="I201" s="82"/>
      <c r="J201" s="83"/>
    </row>
    <row r="202" spans="1:10" x14ac:dyDescent="0.2">
      <c r="A202" s="77"/>
      <c r="B202" s="85" t="s">
        <v>135</v>
      </c>
      <c r="C202" s="86"/>
      <c r="D202" s="80">
        <f t="shared" si="2"/>
        <v>341790</v>
      </c>
      <c r="E202" s="81">
        <f>341790</f>
        <v>341790</v>
      </c>
      <c r="F202" s="82"/>
      <c r="G202" s="83"/>
      <c r="H202" s="81"/>
      <c r="I202" s="82"/>
      <c r="J202" s="83"/>
    </row>
    <row r="203" spans="1:10" x14ac:dyDescent="0.2">
      <c r="A203" s="77"/>
      <c r="B203" s="85" t="s">
        <v>136</v>
      </c>
      <c r="C203" s="86"/>
      <c r="D203" s="80">
        <f t="shared" si="2"/>
        <v>161757</v>
      </c>
      <c r="E203" s="81">
        <f>161757</f>
        <v>161757</v>
      </c>
      <c r="F203" s="82"/>
      <c r="G203" s="83"/>
      <c r="H203" s="81"/>
      <c r="I203" s="82"/>
      <c r="J203" s="83"/>
    </row>
    <row r="204" spans="1:10" x14ac:dyDescent="0.2">
      <c r="A204" s="77"/>
      <c r="B204" s="85" t="s">
        <v>137</v>
      </c>
      <c r="C204" s="86"/>
      <c r="D204" s="80">
        <f t="shared" si="2"/>
        <v>976385</v>
      </c>
      <c r="E204" s="81">
        <f>976385</f>
        <v>976385</v>
      </c>
      <c r="F204" s="82"/>
      <c r="G204" s="83"/>
      <c r="H204" s="81"/>
      <c r="I204" s="82"/>
      <c r="J204" s="83"/>
    </row>
    <row r="205" spans="1:10" x14ac:dyDescent="0.2">
      <c r="A205" s="77" t="s">
        <v>140</v>
      </c>
      <c r="B205" s="87" t="s">
        <v>141</v>
      </c>
      <c r="C205" s="88"/>
      <c r="D205" s="80">
        <f t="shared" si="2"/>
        <v>2622014</v>
      </c>
      <c r="E205" s="81">
        <f>SUM(E206:G217)</f>
        <v>2622014</v>
      </c>
      <c r="F205" s="82"/>
      <c r="G205" s="83"/>
      <c r="H205" s="81"/>
      <c r="I205" s="82"/>
      <c r="J205" s="83"/>
    </row>
    <row r="206" spans="1:10" x14ac:dyDescent="0.2">
      <c r="A206" s="77"/>
      <c r="B206" s="85" t="s">
        <v>126</v>
      </c>
      <c r="C206" s="86"/>
      <c r="D206" s="80">
        <f t="shared" si="2"/>
        <v>5069</v>
      </c>
      <c r="E206" s="81">
        <v>5069</v>
      </c>
      <c r="F206" s="82"/>
      <c r="G206" s="83"/>
      <c r="H206" s="81"/>
      <c r="I206" s="82"/>
      <c r="J206" s="83"/>
    </row>
    <row r="207" spans="1:10" x14ac:dyDescent="0.2">
      <c r="A207" s="77"/>
      <c r="B207" s="85" t="s">
        <v>127</v>
      </c>
      <c r="C207" s="86"/>
      <c r="D207" s="80">
        <f t="shared" si="2"/>
        <v>0</v>
      </c>
      <c r="E207" s="81">
        <v>0</v>
      </c>
      <c r="F207" s="82"/>
      <c r="G207" s="83"/>
      <c r="H207" s="81"/>
      <c r="I207" s="82"/>
      <c r="J207" s="83"/>
    </row>
    <row r="208" spans="1:10" x14ac:dyDescent="0.2">
      <c r="A208" s="77"/>
      <c r="B208" s="85" t="s">
        <v>128</v>
      </c>
      <c r="C208" s="86"/>
      <c r="D208" s="80">
        <f t="shared" si="2"/>
        <v>1531</v>
      </c>
      <c r="E208" s="81">
        <v>1531</v>
      </c>
      <c r="F208" s="82"/>
      <c r="G208" s="83"/>
      <c r="H208" s="81"/>
      <c r="I208" s="82"/>
      <c r="J208" s="83"/>
    </row>
    <row r="209" spans="1:11" x14ac:dyDescent="0.2">
      <c r="A209" s="77"/>
      <c r="B209" s="85" t="s">
        <v>129</v>
      </c>
      <c r="C209" s="86"/>
      <c r="D209" s="80">
        <f t="shared" si="2"/>
        <v>4000</v>
      </c>
      <c r="E209" s="81">
        <v>4000</v>
      </c>
      <c r="F209" s="82"/>
      <c r="G209" s="83"/>
      <c r="H209" s="81"/>
      <c r="I209" s="82"/>
      <c r="J209" s="83"/>
    </row>
    <row r="210" spans="1:11" x14ac:dyDescent="0.2">
      <c r="A210" s="77"/>
      <c r="B210" s="85" t="s">
        <v>130</v>
      </c>
      <c r="C210" s="86"/>
      <c r="D210" s="80">
        <f t="shared" si="2"/>
        <v>0</v>
      </c>
      <c r="E210" s="81">
        <v>0</v>
      </c>
      <c r="F210" s="82"/>
      <c r="G210" s="83"/>
      <c r="H210" s="81"/>
      <c r="I210" s="82"/>
      <c r="J210" s="83"/>
    </row>
    <row r="211" spans="1:11" x14ac:dyDescent="0.2">
      <c r="A211" s="77"/>
      <c r="B211" s="85" t="s">
        <v>131</v>
      </c>
      <c r="C211" s="86"/>
      <c r="D211" s="80">
        <f t="shared" si="2"/>
        <v>11002</v>
      </c>
      <c r="E211" s="81">
        <v>11002</v>
      </c>
      <c r="F211" s="82"/>
      <c r="G211" s="83"/>
      <c r="H211" s="81"/>
      <c r="I211" s="82"/>
      <c r="J211" s="83"/>
    </row>
    <row r="212" spans="1:11" x14ac:dyDescent="0.2">
      <c r="A212" s="77"/>
      <c r="B212" s="85" t="s">
        <v>132</v>
      </c>
      <c r="C212" s="86"/>
      <c r="D212" s="80">
        <f t="shared" si="2"/>
        <v>120500</v>
      </c>
      <c r="E212" s="81">
        <v>120500</v>
      </c>
      <c r="F212" s="82"/>
      <c r="G212" s="83"/>
      <c r="H212" s="81"/>
      <c r="I212" s="82"/>
      <c r="J212" s="83"/>
    </row>
    <row r="213" spans="1:11" x14ac:dyDescent="0.2">
      <c r="A213" s="77"/>
      <c r="B213" s="85" t="s">
        <v>133</v>
      </c>
      <c r="C213" s="86"/>
      <c r="D213" s="80">
        <f t="shared" si="2"/>
        <v>86900</v>
      </c>
      <c r="E213" s="81">
        <v>86900</v>
      </c>
      <c r="F213" s="82"/>
      <c r="G213" s="83"/>
      <c r="H213" s="81"/>
      <c r="I213" s="82"/>
      <c r="J213" s="83"/>
    </row>
    <row r="214" spans="1:11" x14ac:dyDescent="0.2">
      <c r="A214" s="77"/>
      <c r="B214" s="85" t="s">
        <v>134</v>
      </c>
      <c r="C214" s="86"/>
      <c r="D214" s="80">
        <f t="shared" si="2"/>
        <v>21000</v>
      </c>
      <c r="E214" s="81">
        <v>21000</v>
      </c>
      <c r="F214" s="82"/>
      <c r="G214" s="83"/>
      <c r="H214" s="81"/>
      <c r="I214" s="82"/>
      <c r="J214" s="83"/>
    </row>
    <row r="215" spans="1:11" x14ac:dyDescent="0.2">
      <c r="A215" s="77"/>
      <c r="B215" s="85" t="s">
        <v>135</v>
      </c>
      <c r="C215" s="86"/>
      <c r="D215" s="80">
        <f t="shared" si="2"/>
        <v>0</v>
      </c>
      <c r="E215" s="81">
        <v>0</v>
      </c>
      <c r="F215" s="82"/>
      <c r="G215" s="83"/>
      <c r="H215" s="81"/>
      <c r="I215" s="82"/>
      <c r="J215" s="83"/>
    </row>
    <row r="216" spans="1:11" x14ac:dyDescent="0.2">
      <c r="A216" s="77"/>
      <c r="B216" s="85" t="s">
        <v>136</v>
      </c>
      <c r="C216" s="86"/>
      <c r="D216" s="80">
        <f t="shared" si="2"/>
        <v>259375</v>
      </c>
      <c r="E216" s="81">
        <v>259375</v>
      </c>
      <c r="F216" s="82"/>
      <c r="G216" s="83"/>
      <c r="H216" s="81"/>
      <c r="I216" s="82"/>
      <c r="J216" s="83"/>
    </row>
    <row r="217" spans="1:11" x14ac:dyDescent="0.2">
      <c r="A217" s="77"/>
      <c r="B217" s="85" t="s">
        <v>137</v>
      </c>
      <c r="C217" s="86"/>
      <c r="D217" s="80">
        <f t="shared" si="2"/>
        <v>2112637</v>
      </c>
      <c r="E217" s="81">
        <v>2112637</v>
      </c>
      <c r="F217" s="82"/>
      <c r="G217" s="83"/>
      <c r="H217" s="81"/>
      <c r="I217" s="82"/>
      <c r="J217" s="83"/>
    </row>
    <row r="218" spans="1:11" x14ac:dyDescent="0.2">
      <c r="A218" s="77" t="s">
        <v>142</v>
      </c>
      <c r="B218" s="78" t="s">
        <v>143</v>
      </c>
      <c r="C218" s="84"/>
      <c r="D218" s="80"/>
      <c r="E218" s="81"/>
      <c r="F218" s="82"/>
      <c r="G218" s="83"/>
      <c r="H218" s="81"/>
      <c r="I218" s="82"/>
      <c r="J218" s="83"/>
    </row>
    <row r="219" spans="1:11" x14ac:dyDescent="0.2">
      <c r="A219" s="91"/>
      <c r="B219" s="92" t="s">
        <v>144</v>
      </c>
      <c r="C219" s="93"/>
      <c r="D219" s="94"/>
      <c r="E219" s="95"/>
      <c r="F219" s="96"/>
      <c r="G219" s="97"/>
      <c r="H219" s="95"/>
      <c r="I219" s="96"/>
      <c r="J219" s="97"/>
    </row>
    <row r="220" spans="1:11" x14ac:dyDescent="0.2">
      <c r="A220" s="91"/>
      <c r="B220" s="98" t="s">
        <v>145</v>
      </c>
      <c r="C220" s="99"/>
      <c r="D220" s="100"/>
      <c r="E220" s="101"/>
      <c r="F220" s="102"/>
      <c r="G220" s="103"/>
      <c r="H220" s="101"/>
      <c r="I220" s="102"/>
      <c r="J220" s="103"/>
    </row>
    <row r="221" spans="1:11" x14ac:dyDescent="0.2">
      <c r="A221" s="91"/>
      <c r="B221" s="104" t="s">
        <v>146</v>
      </c>
      <c r="C221" s="105"/>
      <c r="D221" s="106"/>
      <c r="E221" s="107"/>
      <c r="F221" s="11"/>
      <c r="G221" s="108"/>
      <c r="H221" s="107"/>
      <c r="I221" s="11"/>
      <c r="J221" s="108"/>
    </row>
    <row r="222" spans="1:11" x14ac:dyDescent="0.2">
      <c r="A222" s="109" t="s">
        <v>148</v>
      </c>
      <c r="B222" s="110"/>
      <c r="C222" s="110"/>
      <c r="D222" s="110"/>
      <c r="E222" s="110"/>
      <c r="F222" s="110"/>
      <c r="G222" s="110"/>
      <c r="H222" s="110"/>
      <c r="I222" s="110"/>
      <c r="J222" s="111"/>
    </row>
    <row r="223" spans="1:11" x14ac:dyDescent="0.2">
      <c r="A223" s="77" t="s">
        <v>99</v>
      </c>
      <c r="B223" s="78" t="s">
        <v>100</v>
      </c>
      <c r="C223" s="79"/>
      <c r="D223" s="80"/>
      <c r="E223" s="81"/>
      <c r="F223" s="82"/>
      <c r="G223" s="83"/>
      <c r="H223" s="81"/>
      <c r="I223" s="82"/>
      <c r="J223" s="83"/>
    </row>
    <row r="224" spans="1:11" x14ac:dyDescent="0.2">
      <c r="A224" s="77" t="s">
        <v>101</v>
      </c>
      <c r="B224" s="78" t="s">
        <v>102</v>
      </c>
      <c r="C224" s="84"/>
      <c r="D224" s="80">
        <f>E224</f>
        <v>16638352.99</v>
      </c>
      <c r="E224" s="81">
        <f>E226+E227+E228+E232</f>
        <v>16638352.99</v>
      </c>
      <c r="F224" s="82"/>
      <c r="G224" s="83"/>
      <c r="H224" s="81"/>
      <c r="I224" s="82"/>
      <c r="J224" s="83"/>
      <c r="K224" s="112">
        <f>E224-E237</f>
        <v>-9.9999997764825821E-3</v>
      </c>
    </row>
    <row r="225" spans="1:11" x14ac:dyDescent="0.2">
      <c r="A225" s="77"/>
      <c r="B225" s="85" t="s">
        <v>103</v>
      </c>
      <c r="C225" s="86"/>
      <c r="D225" s="80"/>
      <c r="E225" s="81"/>
      <c r="F225" s="82"/>
      <c r="G225" s="83"/>
      <c r="H225" s="81"/>
      <c r="I225" s="82"/>
      <c r="J225" s="83"/>
    </row>
    <row r="226" spans="1:11" x14ac:dyDescent="0.2">
      <c r="A226" s="77" t="s">
        <v>104</v>
      </c>
      <c r="B226" s="85" t="s">
        <v>105</v>
      </c>
      <c r="C226" s="86"/>
      <c r="D226" s="80">
        <f>E226</f>
        <v>14016339</v>
      </c>
      <c r="E226" s="81">
        <f>E251-E227</f>
        <v>14016339</v>
      </c>
      <c r="F226" s="82"/>
      <c r="G226" s="83"/>
      <c r="H226" s="81"/>
      <c r="I226" s="82"/>
      <c r="J226" s="83"/>
      <c r="K226" s="112">
        <f>E226+E227-E251</f>
        <v>0</v>
      </c>
    </row>
    <row r="227" spans="1:11" x14ac:dyDescent="0.2">
      <c r="A227" s="77" t="s">
        <v>106</v>
      </c>
      <c r="B227" s="85" t="s">
        <v>107</v>
      </c>
      <c r="C227" s="86"/>
      <c r="D227" s="80">
        <f>E227</f>
        <v>0</v>
      </c>
      <c r="E227" s="81">
        <f>E109</f>
        <v>0</v>
      </c>
      <c r="F227" s="82"/>
      <c r="G227" s="83"/>
      <c r="H227" s="81"/>
      <c r="I227" s="82"/>
      <c r="J227" s="83"/>
    </row>
    <row r="228" spans="1:11" x14ac:dyDescent="0.2">
      <c r="A228" s="77" t="s">
        <v>108</v>
      </c>
      <c r="B228" s="85" t="s">
        <v>109</v>
      </c>
      <c r="C228" s="86"/>
      <c r="D228" s="80">
        <f>E228</f>
        <v>1995424.3599999999</v>
      </c>
      <c r="E228" s="81">
        <f>E230+E231</f>
        <v>1995424.3599999999</v>
      </c>
      <c r="F228" s="82"/>
      <c r="G228" s="83"/>
      <c r="H228" s="81"/>
      <c r="I228" s="82"/>
      <c r="J228" s="83"/>
      <c r="K228" s="112">
        <f>E228+E232</f>
        <v>2622013.9899999998</v>
      </c>
    </row>
    <row r="229" spans="1:11" x14ac:dyDescent="0.2">
      <c r="A229" s="77"/>
      <c r="B229" s="85" t="s">
        <v>103</v>
      </c>
      <c r="C229" s="86"/>
      <c r="D229" s="80"/>
      <c r="E229" s="81"/>
      <c r="F229" s="82"/>
      <c r="G229" s="83"/>
      <c r="H229" s="81"/>
      <c r="I229" s="82"/>
      <c r="J229" s="83"/>
      <c r="K229" s="112">
        <f>K228-E264</f>
        <v>-1.0000000242143869E-2</v>
      </c>
    </row>
    <row r="230" spans="1:11" x14ac:dyDescent="0.2">
      <c r="A230" s="77" t="s">
        <v>111</v>
      </c>
      <c r="B230" s="85" t="s">
        <v>112</v>
      </c>
      <c r="C230" s="86"/>
      <c r="D230" s="80">
        <f>E230</f>
        <v>1801117.67</v>
      </c>
      <c r="E230" s="81">
        <f>E171</f>
        <v>1801117.67</v>
      </c>
      <c r="F230" s="82"/>
      <c r="G230" s="83"/>
      <c r="H230" s="81"/>
      <c r="I230" s="82"/>
      <c r="J230" s="83"/>
    </row>
    <row r="231" spans="1:11" x14ac:dyDescent="0.2">
      <c r="A231" s="77" t="s">
        <v>114</v>
      </c>
      <c r="B231" s="85" t="s">
        <v>115</v>
      </c>
      <c r="C231" s="86"/>
      <c r="D231" s="80">
        <f>E231</f>
        <v>194306.69</v>
      </c>
      <c r="E231" s="81">
        <f>E172</f>
        <v>194306.69</v>
      </c>
      <c r="F231" s="82"/>
      <c r="G231" s="83"/>
      <c r="H231" s="81"/>
      <c r="I231" s="82"/>
      <c r="J231" s="83"/>
    </row>
    <row r="232" spans="1:11" x14ac:dyDescent="0.2">
      <c r="A232" s="77" t="s">
        <v>116</v>
      </c>
      <c r="B232" s="85" t="s">
        <v>117</v>
      </c>
      <c r="C232" s="86"/>
      <c r="D232" s="80">
        <f>E232</f>
        <v>626589.63</v>
      </c>
      <c r="E232" s="81">
        <f>E234+E235+E236</f>
        <v>626589.63</v>
      </c>
      <c r="F232" s="82"/>
      <c r="G232" s="83"/>
      <c r="H232" s="81"/>
      <c r="I232" s="82"/>
      <c r="J232" s="83"/>
    </row>
    <row r="233" spans="1:11" x14ac:dyDescent="0.2">
      <c r="A233" s="77"/>
      <c r="B233" s="85" t="s">
        <v>103</v>
      </c>
      <c r="C233" s="86"/>
      <c r="D233" s="80"/>
      <c r="E233" s="81"/>
      <c r="F233" s="82"/>
      <c r="G233" s="83"/>
      <c r="H233" s="81"/>
      <c r="I233" s="82"/>
      <c r="J233" s="83"/>
    </row>
    <row r="234" spans="1:11" x14ac:dyDescent="0.2">
      <c r="A234" s="77" t="s">
        <v>118</v>
      </c>
      <c r="B234" s="85" t="s">
        <v>119</v>
      </c>
      <c r="C234" s="86"/>
      <c r="D234" s="80">
        <f>E234</f>
        <v>0</v>
      </c>
      <c r="E234" s="81">
        <f>E175</f>
        <v>0</v>
      </c>
      <c r="F234" s="82"/>
      <c r="G234" s="83"/>
      <c r="H234" s="81"/>
      <c r="I234" s="82"/>
      <c r="J234" s="83"/>
    </row>
    <row r="235" spans="1:11" x14ac:dyDescent="0.2">
      <c r="A235" s="77" t="s">
        <v>120</v>
      </c>
      <c r="B235" s="85" t="s">
        <v>121</v>
      </c>
      <c r="C235" s="86"/>
      <c r="D235" s="80">
        <f>E235</f>
        <v>0</v>
      </c>
      <c r="E235" s="81">
        <f>E176</f>
        <v>0</v>
      </c>
      <c r="F235" s="82"/>
      <c r="G235" s="83"/>
      <c r="H235" s="81"/>
      <c r="I235" s="82"/>
      <c r="J235" s="83"/>
    </row>
    <row r="236" spans="1:11" x14ac:dyDescent="0.2">
      <c r="A236" s="77" t="s">
        <v>122</v>
      </c>
      <c r="B236" s="85" t="s">
        <v>123</v>
      </c>
      <c r="C236" s="86"/>
      <c r="D236" s="80">
        <f>E236</f>
        <v>626589.63</v>
      </c>
      <c r="E236" s="81">
        <f>684500-57910.37</f>
        <v>626589.63</v>
      </c>
      <c r="F236" s="82"/>
      <c r="G236" s="83"/>
      <c r="H236" s="81"/>
      <c r="I236" s="82"/>
      <c r="J236" s="83"/>
    </row>
    <row r="237" spans="1:11" x14ac:dyDescent="0.2">
      <c r="A237" s="77" t="s">
        <v>124</v>
      </c>
      <c r="B237" s="78" t="s">
        <v>125</v>
      </c>
      <c r="C237" s="84"/>
      <c r="D237" s="80">
        <f>E237</f>
        <v>16638353</v>
      </c>
      <c r="E237" s="81">
        <f>E239+E240+E241+E242+E243+E244+E245+E246+E247+E248+E249+E250</f>
        <v>16638353</v>
      </c>
      <c r="F237" s="82"/>
      <c r="G237" s="83"/>
      <c r="H237" s="81"/>
      <c r="I237" s="82"/>
      <c r="J237" s="83"/>
    </row>
    <row r="238" spans="1:11" x14ac:dyDescent="0.2">
      <c r="A238" s="77"/>
      <c r="B238" s="85" t="s">
        <v>103</v>
      </c>
      <c r="C238" s="86"/>
      <c r="D238" s="80"/>
      <c r="E238" s="81"/>
      <c r="F238" s="82"/>
      <c r="G238" s="83"/>
      <c r="H238" s="81"/>
      <c r="I238" s="82"/>
      <c r="J238" s="83"/>
    </row>
    <row r="239" spans="1:11" x14ac:dyDescent="0.2">
      <c r="A239" s="77"/>
      <c r="B239" s="85" t="s">
        <v>126</v>
      </c>
      <c r="C239" s="86"/>
      <c r="D239" s="80">
        <f t="shared" ref="D239:D276" si="4">E239</f>
        <v>8742100</v>
      </c>
      <c r="E239" s="81">
        <f t="shared" ref="E239:E250" si="5">E252+E265</f>
        <v>8742100</v>
      </c>
      <c r="F239" s="82"/>
      <c r="G239" s="83"/>
      <c r="H239" s="81"/>
      <c r="I239" s="82"/>
      <c r="J239" s="83"/>
    </row>
    <row r="240" spans="1:11" x14ac:dyDescent="0.2">
      <c r="A240" s="77"/>
      <c r="B240" s="85" t="s">
        <v>127</v>
      </c>
      <c r="C240" s="86"/>
      <c r="D240" s="80">
        <f t="shared" si="4"/>
        <v>1679</v>
      </c>
      <c r="E240" s="81">
        <f t="shared" si="5"/>
        <v>1679</v>
      </c>
      <c r="F240" s="82"/>
      <c r="G240" s="83"/>
      <c r="H240" s="81"/>
      <c r="I240" s="82"/>
      <c r="J240" s="83"/>
    </row>
    <row r="241" spans="1:10" x14ac:dyDescent="0.2">
      <c r="A241" s="77"/>
      <c r="B241" s="85" t="s">
        <v>128</v>
      </c>
      <c r="C241" s="86"/>
      <c r="D241" s="80">
        <f t="shared" si="4"/>
        <v>2640115</v>
      </c>
      <c r="E241" s="81">
        <f t="shared" si="5"/>
        <v>2640115</v>
      </c>
      <c r="F241" s="82"/>
      <c r="G241" s="83"/>
      <c r="H241" s="81"/>
      <c r="I241" s="82"/>
      <c r="J241" s="83"/>
    </row>
    <row r="242" spans="1:10" x14ac:dyDescent="0.2">
      <c r="A242" s="77"/>
      <c r="B242" s="85" t="s">
        <v>129</v>
      </c>
      <c r="C242" s="86"/>
      <c r="D242" s="80">
        <f t="shared" si="4"/>
        <v>26620</v>
      </c>
      <c r="E242" s="81">
        <f t="shared" si="5"/>
        <v>26620</v>
      </c>
      <c r="F242" s="82"/>
      <c r="G242" s="83"/>
      <c r="H242" s="81"/>
      <c r="I242" s="82"/>
      <c r="J242" s="83"/>
    </row>
    <row r="243" spans="1:10" x14ac:dyDescent="0.2">
      <c r="A243" s="77"/>
      <c r="B243" s="85" t="s">
        <v>130</v>
      </c>
      <c r="C243" s="86"/>
      <c r="D243" s="80">
        <f t="shared" si="4"/>
        <v>0</v>
      </c>
      <c r="E243" s="81">
        <f t="shared" si="5"/>
        <v>0</v>
      </c>
      <c r="F243" s="82"/>
      <c r="G243" s="83"/>
      <c r="H243" s="81"/>
      <c r="I243" s="82"/>
      <c r="J243" s="83"/>
    </row>
    <row r="244" spans="1:10" x14ac:dyDescent="0.2">
      <c r="A244" s="77"/>
      <c r="B244" s="85" t="s">
        <v>131</v>
      </c>
      <c r="C244" s="86"/>
      <c r="D244" s="80">
        <f t="shared" si="4"/>
        <v>850904</v>
      </c>
      <c r="E244" s="81">
        <f t="shared" si="5"/>
        <v>850904</v>
      </c>
      <c r="F244" s="82"/>
      <c r="G244" s="83"/>
      <c r="H244" s="81"/>
      <c r="I244" s="82"/>
      <c r="J244" s="83"/>
    </row>
    <row r="245" spans="1:10" x14ac:dyDescent="0.2">
      <c r="A245" s="77"/>
      <c r="B245" s="85" t="s">
        <v>132</v>
      </c>
      <c r="C245" s="86"/>
      <c r="D245" s="80">
        <f t="shared" si="4"/>
        <v>279788</v>
      </c>
      <c r="E245" s="81">
        <f t="shared" si="5"/>
        <v>279788</v>
      </c>
      <c r="F245" s="82"/>
      <c r="G245" s="83"/>
      <c r="H245" s="81"/>
      <c r="I245" s="82"/>
      <c r="J245" s="83"/>
    </row>
    <row r="246" spans="1:10" x14ac:dyDescent="0.2">
      <c r="A246" s="77"/>
      <c r="B246" s="85" t="s">
        <v>133</v>
      </c>
      <c r="C246" s="86"/>
      <c r="D246" s="80">
        <f t="shared" si="4"/>
        <v>224203</v>
      </c>
      <c r="E246" s="81">
        <f t="shared" si="5"/>
        <v>224203</v>
      </c>
      <c r="F246" s="82"/>
      <c r="G246" s="83"/>
      <c r="H246" s="81"/>
      <c r="I246" s="82"/>
      <c r="J246" s="83"/>
    </row>
    <row r="247" spans="1:10" x14ac:dyDescent="0.2">
      <c r="A247" s="77"/>
      <c r="B247" s="85" t="s">
        <v>134</v>
      </c>
      <c r="C247" s="86"/>
      <c r="D247" s="80">
        <f t="shared" si="4"/>
        <v>21000</v>
      </c>
      <c r="E247" s="81">
        <f t="shared" si="5"/>
        <v>21000</v>
      </c>
      <c r="F247" s="82"/>
      <c r="G247" s="83"/>
      <c r="H247" s="81"/>
      <c r="I247" s="82"/>
      <c r="J247" s="83"/>
    </row>
    <row r="248" spans="1:10" x14ac:dyDescent="0.2">
      <c r="A248" s="77"/>
      <c r="B248" s="85" t="s">
        <v>135</v>
      </c>
      <c r="C248" s="86"/>
      <c r="D248" s="80">
        <f t="shared" si="4"/>
        <v>341790</v>
      </c>
      <c r="E248" s="81">
        <f t="shared" si="5"/>
        <v>341790</v>
      </c>
      <c r="F248" s="82"/>
      <c r="G248" s="83"/>
      <c r="H248" s="81"/>
      <c r="I248" s="82"/>
      <c r="J248" s="83"/>
    </row>
    <row r="249" spans="1:10" x14ac:dyDescent="0.2">
      <c r="A249" s="77"/>
      <c r="B249" s="85" t="s">
        <v>136</v>
      </c>
      <c r="C249" s="86"/>
      <c r="D249" s="80">
        <f t="shared" si="4"/>
        <v>421132</v>
      </c>
      <c r="E249" s="81">
        <f t="shared" si="5"/>
        <v>421132</v>
      </c>
      <c r="F249" s="82"/>
      <c r="G249" s="83"/>
      <c r="H249" s="81"/>
      <c r="I249" s="82"/>
      <c r="J249" s="83"/>
    </row>
    <row r="250" spans="1:10" x14ac:dyDescent="0.2">
      <c r="A250" s="77"/>
      <c r="B250" s="85" t="s">
        <v>137</v>
      </c>
      <c r="C250" s="86"/>
      <c r="D250" s="80">
        <f t="shared" si="4"/>
        <v>3089022</v>
      </c>
      <c r="E250" s="81">
        <f t="shared" si="5"/>
        <v>3089022</v>
      </c>
      <c r="F250" s="82"/>
      <c r="G250" s="83"/>
      <c r="H250" s="81"/>
      <c r="I250" s="82"/>
      <c r="J250" s="83"/>
    </row>
    <row r="251" spans="1:10" x14ac:dyDescent="0.2">
      <c r="A251" s="77" t="s">
        <v>138</v>
      </c>
      <c r="B251" s="87" t="s">
        <v>139</v>
      </c>
      <c r="C251" s="88"/>
      <c r="D251" s="80">
        <f t="shared" si="4"/>
        <v>14016339</v>
      </c>
      <c r="E251" s="81">
        <f>SUM(E252:G263)</f>
        <v>14016339</v>
      </c>
      <c r="F251" s="82"/>
      <c r="G251" s="83"/>
      <c r="H251" s="81"/>
      <c r="I251" s="82"/>
      <c r="J251" s="83"/>
    </row>
    <row r="252" spans="1:10" x14ac:dyDescent="0.2">
      <c r="A252" s="77"/>
      <c r="B252" s="85" t="s">
        <v>126</v>
      </c>
      <c r="C252" s="86"/>
      <c r="D252" s="80">
        <f t="shared" si="4"/>
        <v>8737031</v>
      </c>
      <c r="E252" s="81">
        <f>E193</f>
        <v>8737031</v>
      </c>
      <c r="F252" s="82"/>
      <c r="G252" s="83"/>
      <c r="H252" s="81"/>
      <c r="I252" s="82"/>
      <c r="J252" s="83"/>
    </row>
    <row r="253" spans="1:10" x14ac:dyDescent="0.2">
      <c r="A253" s="77"/>
      <c r="B253" s="85" t="s">
        <v>127</v>
      </c>
      <c r="C253" s="86"/>
      <c r="D253" s="80">
        <f t="shared" si="4"/>
        <v>1679</v>
      </c>
      <c r="E253" s="81">
        <f t="shared" ref="E253:E263" si="6">E194</f>
        <v>1679</v>
      </c>
      <c r="F253" s="82"/>
      <c r="G253" s="83"/>
      <c r="H253" s="81"/>
      <c r="I253" s="82"/>
      <c r="J253" s="83"/>
    </row>
    <row r="254" spans="1:10" x14ac:dyDescent="0.2">
      <c r="A254" s="77"/>
      <c r="B254" s="85" t="s">
        <v>128</v>
      </c>
      <c r="C254" s="86"/>
      <c r="D254" s="80">
        <f t="shared" si="4"/>
        <v>2638584</v>
      </c>
      <c r="E254" s="81">
        <f t="shared" si="6"/>
        <v>2638584</v>
      </c>
      <c r="F254" s="82"/>
      <c r="G254" s="83"/>
      <c r="H254" s="81"/>
      <c r="I254" s="82"/>
      <c r="J254" s="83"/>
    </row>
    <row r="255" spans="1:10" x14ac:dyDescent="0.2">
      <c r="A255" s="77"/>
      <c r="B255" s="85" t="s">
        <v>129</v>
      </c>
      <c r="C255" s="86"/>
      <c r="D255" s="80">
        <f t="shared" si="4"/>
        <v>22620</v>
      </c>
      <c r="E255" s="81">
        <f t="shared" si="6"/>
        <v>22620</v>
      </c>
      <c r="F255" s="82"/>
      <c r="G255" s="83"/>
      <c r="H255" s="81"/>
      <c r="I255" s="82"/>
      <c r="J255" s="83"/>
    </row>
    <row r="256" spans="1:10" x14ac:dyDescent="0.2">
      <c r="A256" s="77"/>
      <c r="B256" s="85" t="s">
        <v>130</v>
      </c>
      <c r="C256" s="86"/>
      <c r="D256" s="80">
        <f t="shared" si="4"/>
        <v>0</v>
      </c>
      <c r="E256" s="81">
        <f t="shared" si="6"/>
        <v>0</v>
      </c>
      <c r="F256" s="82"/>
      <c r="G256" s="83"/>
      <c r="H256" s="81"/>
      <c r="I256" s="82"/>
      <c r="J256" s="83"/>
    </row>
    <row r="257" spans="1:10" x14ac:dyDescent="0.2">
      <c r="A257" s="77"/>
      <c r="B257" s="85" t="s">
        <v>131</v>
      </c>
      <c r="C257" s="86"/>
      <c r="D257" s="80">
        <f t="shared" si="4"/>
        <v>839902</v>
      </c>
      <c r="E257" s="81">
        <f t="shared" si="6"/>
        <v>839902</v>
      </c>
      <c r="F257" s="82"/>
      <c r="G257" s="83"/>
      <c r="H257" s="81"/>
      <c r="I257" s="82"/>
      <c r="J257" s="83"/>
    </row>
    <row r="258" spans="1:10" x14ac:dyDescent="0.2">
      <c r="A258" s="77"/>
      <c r="B258" s="85" t="s">
        <v>132</v>
      </c>
      <c r="C258" s="86"/>
      <c r="D258" s="80">
        <f t="shared" si="4"/>
        <v>159288</v>
      </c>
      <c r="E258" s="81">
        <f t="shared" si="6"/>
        <v>159288</v>
      </c>
      <c r="F258" s="82"/>
      <c r="G258" s="83"/>
      <c r="H258" s="81"/>
      <c r="I258" s="82"/>
      <c r="J258" s="83"/>
    </row>
    <row r="259" spans="1:10" x14ac:dyDescent="0.2">
      <c r="A259" s="77"/>
      <c r="B259" s="85" t="s">
        <v>133</v>
      </c>
      <c r="C259" s="86"/>
      <c r="D259" s="80">
        <f t="shared" si="4"/>
        <v>137303</v>
      </c>
      <c r="E259" s="81">
        <f t="shared" si="6"/>
        <v>137303</v>
      </c>
      <c r="F259" s="82"/>
      <c r="G259" s="83"/>
      <c r="H259" s="81"/>
      <c r="I259" s="82"/>
      <c r="J259" s="83"/>
    </row>
    <row r="260" spans="1:10" x14ac:dyDescent="0.2">
      <c r="A260" s="77"/>
      <c r="B260" s="85" t="s">
        <v>134</v>
      </c>
      <c r="C260" s="86"/>
      <c r="D260" s="80">
        <f t="shared" si="4"/>
        <v>0</v>
      </c>
      <c r="E260" s="81">
        <f t="shared" si="6"/>
        <v>0</v>
      </c>
      <c r="F260" s="82"/>
      <c r="G260" s="83"/>
      <c r="H260" s="81"/>
      <c r="I260" s="82"/>
      <c r="J260" s="83"/>
    </row>
    <row r="261" spans="1:10" x14ac:dyDescent="0.2">
      <c r="A261" s="77"/>
      <c r="B261" s="85" t="s">
        <v>135</v>
      </c>
      <c r="C261" s="86"/>
      <c r="D261" s="80">
        <f t="shared" si="4"/>
        <v>341790</v>
      </c>
      <c r="E261" s="81">
        <f t="shared" si="6"/>
        <v>341790</v>
      </c>
      <c r="F261" s="82"/>
      <c r="G261" s="83"/>
      <c r="H261" s="81"/>
      <c r="I261" s="82"/>
      <c r="J261" s="83"/>
    </row>
    <row r="262" spans="1:10" x14ac:dyDescent="0.2">
      <c r="A262" s="77"/>
      <c r="B262" s="85" t="s">
        <v>136</v>
      </c>
      <c r="C262" s="86"/>
      <c r="D262" s="80">
        <f t="shared" si="4"/>
        <v>161757</v>
      </c>
      <c r="E262" s="81">
        <f t="shared" si="6"/>
        <v>161757</v>
      </c>
      <c r="F262" s="82"/>
      <c r="G262" s="83"/>
      <c r="H262" s="81"/>
      <c r="I262" s="82"/>
      <c r="J262" s="83"/>
    </row>
    <row r="263" spans="1:10" x14ac:dyDescent="0.2">
      <c r="A263" s="77"/>
      <c r="B263" s="85" t="s">
        <v>137</v>
      </c>
      <c r="C263" s="86"/>
      <c r="D263" s="80">
        <f t="shared" si="4"/>
        <v>976385</v>
      </c>
      <c r="E263" s="81">
        <f t="shared" si="6"/>
        <v>976385</v>
      </c>
      <c r="F263" s="82"/>
      <c r="G263" s="83"/>
      <c r="H263" s="81"/>
      <c r="I263" s="82"/>
      <c r="J263" s="83"/>
    </row>
    <row r="264" spans="1:10" x14ac:dyDescent="0.2">
      <c r="A264" s="77" t="s">
        <v>140</v>
      </c>
      <c r="B264" s="87" t="s">
        <v>141</v>
      </c>
      <c r="C264" s="88"/>
      <c r="D264" s="80">
        <f t="shared" si="4"/>
        <v>2622014</v>
      </c>
      <c r="E264" s="81">
        <f>SUM(E265:G276)</f>
        <v>2622014</v>
      </c>
      <c r="F264" s="82"/>
      <c r="G264" s="83"/>
      <c r="H264" s="81"/>
      <c r="I264" s="82"/>
      <c r="J264" s="83"/>
    </row>
    <row r="265" spans="1:10" x14ac:dyDescent="0.2">
      <c r="A265" s="77"/>
      <c r="B265" s="85" t="s">
        <v>126</v>
      </c>
      <c r="C265" s="86"/>
      <c r="D265" s="80">
        <f t="shared" si="4"/>
        <v>5069</v>
      </c>
      <c r="E265" s="81">
        <f>E206</f>
        <v>5069</v>
      </c>
      <c r="F265" s="82"/>
      <c r="G265" s="83"/>
      <c r="H265" s="81"/>
      <c r="I265" s="82"/>
      <c r="J265" s="83"/>
    </row>
    <row r="266" spans="1:10" x14ac:dyDescent="0.2">
      <c r="A266" s="77"/>
      <c r="B266" s="85" t="s">
        <v>127</v>
      </c>
      <c r="C266" s="86"/>
      <c r="D266" s="80">
        <f t="shared" si="4"/>
        <v>0</v>
      </c>
      <c r="E266" s="81">
        <f t="shared" ref="E266:E276" si="7">E207</f>
        <v>0</v>
      </c>
      <c r="F266" s="82"/>
      <c r="G266" s="83"/>
      <c r="H266" s="81"/>
      <c r="I266" s="82"/>
      <c r="J266" s="83"/>
    </row>
    <row r="267" spans="1:10" x14ac:dyDescent="0.2">
      <c r="A267" s="77"/>
      <c r="B267" s="85" t="s">
        <v>128</v>
      </c>
      <c r="C267" s="86"/>
      <c r="D267" s="80">
        <f t="shared" si="4"/>
        <v>1531</v>
      </c>
      <c r="E267" s="81">
        <f t="shared" si="7"/>
        <v>1531</v>
      </c>
      <c r="F267" s="82"/>
      <c r="G267" s="83"/>
      <c r="H267" s="81"/>
      <c r="I267" s="82"/>
      <c r="J267" s="83"/>
    </row>
    <row r="268" spans="1:10" x14ac:dyDescent="0.2">
      <c r="A268" s="77"/>
      <c r="B268" s="85" t="s">
        <v>129</v>
      </c>
      <c r="C268" s="86"/>
      <c r="D268" s="80">
        <f t="shared" si="4"/>
        <v>4000</v>
      </c>
      <c r="E268" s="81">
        <f t="shared" si="7"/>
        <v>4000</v>
      </c>
      <c r="F268" s="82"/>
      <c r="G268" s="83"/>
      <c r="H268" s="81"/>
      <c r="I268" s="82"/>
      <c r="J268" s="83"/>
    </row>
    <row r="269" spans="1:10" x14ac:dyDescent="0.2">
      <c r="A269" s="77"/>
      <c r="B269" s="85" t="s">
        <v>130</v>
      </c>
      <c r="C269" s="86"/>
      <c r="D269" s="80">
        <f t="shared" si="4"/>
        <v>0</v>
      </c>
      <c r="E269" s="81">
        <f t="shared" si="7"/>
        <v>0</v>
      </c>
      <c r="F269" s="82"/>
      <c r="G269" s="83"/>
      <c r="H269" s="81"/>
      <c r="I269" s="82"/>
      <c r="J269" s="83"/>
    </row>
    <row r="270" spans="1:10" x14ac:dyDescent="0.2">
      <c r="A270" s="77"/>
      <c r="B270" s="85" t="s">
        <v>131</v>
      </c>
      <c r="C270" s="86"/>
      <c r="D270" s="80">
        <f t="shared" si="4"/>
        <v>11002</v>
      </c>
      <c r="E270" s="81">
        <f t="shared" si="7"/>
        <v>11002</v>
      </c>
      <c r="F270" s="82"/>
      <c r="G270" s="83"/>
      <c r="H270" s="81"/>
      <c r="I270" s="82"/>
      <c r="J270" s="83"/>
    </row>
    <row r="271" spans="1:10" x14ac:dyDescent="0.2">
      <c r="A271" s="77"/>
      <c r="B271" s="85" t="s">
        <v>132</v>
      </c>
      <c r="C271" s="86"/>
      <c r="D271" s="80">
        <f t="shared" si="4"/>
        <v>120500</v>
      </c>
      <c r="E271" s="81">
        <f t="shared" si="7"/>
        <v>120500</v>
      </c>
      <c r="F271" s="82"/>
      <c r="G271" s="83"/>
      <c r="H271" s="81"/>
      <c r="I271" s="82"/>
      <c r="J271" s="83"/>
    </row>
    <row r="272" spans="1:10" x14ac:dyDescent="0.2">
      <c r="A272" s="77"/>
      <c r="B272" s="85" t="s">
        <v>133</v>
      </c>
      <c r="C272" s="86"/>
      <c r="D272" s="80">
        <f t="shared" si="4"/>
        <v>86900</v>
      </c>
      <c r="E272" s="81">
        <f t="shared" si="7"/>
        <v>86900</v>
      </c>
      <c r="F272" s="82"/>
      <c r="G272" s="83"/>
      <c r="H272" s="81"/>
      <c r="I272" s="82"/>
      <c r="J272" s="83"/>
    </row>
    <row r="273" spans="1:11" x14ac:dyDescent="0.2">
      <c r="A273" s="77"/>
      <c r="B273" s="85" t="s">
        <v>134</v>
      </c>
      <c r="C273" s="86"/>
      <c r="D273" s="80">
        <f t="shared" si="4"/>
        <v>21000</v>
      </c>
      <c r="E273" s="81">
        <f t="shared" si="7"/>
        <v>21000</v>
      </c>
      <c r="F273" s="82"/>
      <c r="G273" s="83"/>
      <c r="H273" s="81"/>
      <c r="I273" s="82"/>
      <c r="J273" s="83"/>
    </row>
    <row r="274" spans="1:11" x14ac:dyDescent="0.2">
      <c r="A274" s="77"/>
      <c r="B274" s="85" t="s">
        <v>135</v>
      </c>
      <c r="C274" s="86"/>
      <c r="D274" s="80">
        <f t="shared" si="4"/>
        <v>0</v>
      </c>
      <c r="E274" s="81">
        <f t="shared" si="7"/>
        <v>0</v>
      </c>
      <c r="F274" s="82"/>
      <c r="G274" s="83"/>
      <c r="H274" s="81"/>
      <c r="I274" s="82"/>
      <c r="J274" s="83"/>
    </row>
    <row r="275" spans="1:11" x14ac:dyDescent="0.2">
      <c r="A275" s="77"/>
      <c r="B275" s="85" t="s">
        <v>136</v>
      </c>
      <c r="C275" s="86"/>
      <c r="D275" s="80">
        <f t="shared" si="4"/>
        <v>259375</v>
      </c>
      <c r="E275" s="81">
        <f t="shared" si="7"/>
        <v>259375</v>
      </c>
      <c r="F275" s="82"/>
      <c r="G275" s="83"/>
      <c r="H275" s="81"/>
      <c r="I275" s="82"/>
      <c r="J275" s="83"/>
    </row>
    <row r="276" spans="1:11" x14ac:dyDescent="0.2">
      <c r="A276" s="77"/>
      <c r="B276" s="85" t="s">
        <v>137</v>
      </c>
      <c r="C276" s="86"/>
      <c r="D276" s="80">
        <f t="shared" si="4"/>
        <v>2112637</v>
      </c>
      <c r="E276" s="81">
        <f t="shared" si="7"/>
        <v>2112637</v>
      </c>
      <c r="F276" s="82"/>
      <c r="G276" s="83"/>
      <c r="H276" s="81"/>
      <c r="I276" s="82"/>
      <c r="J276" s="83"/>
    </row>
    <row r="277" spans="1:11" x14ac:dyDescent="0.2">
      <c r="A277" s="77" t="s">
        <v>142</v>
      </c>
      <c r="B277" s="78" t="s">
        <v>143</v>
      </c>
      <c r="C277" s="84"/>
      <c r="D277" s="80"/>
      <c r="E277" s="81"/>
      <c r="F277" s="82"/>
      <c r="G277" s="83"/>
      <c r="H277" s="81"/>
      <c r="I277" s="82"/>
      <c r="J277" s="83"/>
    </row>
    <row r="278" spans="1:11" x14ac:dyDescent="0.2">
      <c r="A278" s="91"/>
      <c r="B278" s="92" t="s">
        <v>144</v>
      </c>
      <c r="C278" s="93"/>
      <c r="D278" s="94"/>
      <c r="E278" s="95"/>
      <c r="F278" s="96"/>
      <c r="G278" s="97"/>
      <c r="H278" s="95"/>
      <c r="I278" s="96"/>
      <c r="J278" s="97"/>
    </row>
    <row r="279" spans="1:11" x14ac:dyDescent="0.2">
      <c r="A279" s="91"/>
      <c r="B279" s="98" t="s">
        <v>145</v>
      </c>
      <c r="C279" s="99"/>
      <c r="D279" s="100"/>
      <c r="E279" s="101"/>
      <c r="F279" s="102"/>
      <c r="G279" s="103"/>
      <c r="H279" s="101"/>
      <c r="I279" s="102"/>
      <c r="J279" s="103"/>
    </row>
    <row r="280" spans="1:11" x14ac:dyDescent="0.2">
      <c r="A280" s="91"/>
      <c r="B280" s="104" t="s">
        <v>146</v>
      </c>
      <c r="C280" s="105"/>
      <c r="D280" s="106"/>
      <c r="E280" s="107"/>
      <c r="F280" s="11"/>
      <c r="G280" s="108"/>
      <c r="H280" s="107"/>
      <c r="I280" s="11"/>
      <c r="J280" s="108"/>
    </row>
    <row r="281" spans="1:11" x14ac:dyDescent="0.2">
      <c r="B281" s="113"/>
      <c r="C281" s="113"/>
      <c r="D281" s="113"/>
      <c r="E281" s="113"/>
      <c r="F281" s="113"/>
      <c r="G281" s="113"/>
      <c r="H281" s="113"/>
      <c r="I281" s="113"/>
      <c r="J281" s="113"/>
    </row>
    <row r="282" spans="1:11" x14ac:dyDescent="0.2">
      <c r="B282" s="58" t="s">
        <v>149</v>
      </c>
      <c r="C282" s="58"/>
      <c r="D282" s="58"/>
      <c r="E282" s="58"/>
      <c r="F282" s="114"/>
      <c r="G282" s="58"/>
      <c r="H282" s="114"/>
      <c r="I282" s="115" t="s">
        <v>150</v>
      </c>
      <c r="J282" s="114"/>
      <c r="K282" s="116"/>
    </row>
    <row r="283" spans="1:11" x14ac:dyDescent="0.2">
      <c r="B283" s="117"/>
      <c r="C283" s="117"/>
      <c r="D283" s="117"/>
      <c r="E283" s="117"/>
      <c r="F283" s="118" t="s">
        <v>151</v>
      </c>
      <c r="G283" s="117"/>
      <c r="H283" s="119" t="s">
        <v>152</v>
      </c>
      <c r="I283" s="119"/>
      <c r="J283" s="119"/>
    </row>
    <row r="284" spans="1:11" x14ac:dyDescent="0.2">
      <c r="B284" s="117"/>
      <c r="C284" s="117"/>
      <c r="D284" s="117"/>
      <c r="E284" s="117"/>
      <c r="F284" s="117"/>
      <c r="G284" s="117"/>
      <c r="H284" s="117"/>
      <c r="I284" s="117"/>
      <c r="J284" s="120"/>
    </row>
    <row r="285" spans="1:11" x14ac:dyDescent="0.2">
      <c r="D285" s="122" t="s">
        <v>153</v>
      </c>
      <c r="E285" s="122"/>
    </row>
    <row r="287" spans="1:11" x14ac:dyDescent="0.2">
      <c r="B287" s="121" t="s">
        <v>154</v>
      </c>
      <c r="F287" s="114"/>
      <c r="G287" s="58"/>
      <c r="H287" s="114"/>
      <c r="I287" s="114" t="s">
        <v>155</v>
      </c>
      <c r="J287" s="114"/>
    </row>
    <row r="288" spans="1:11" x14ac:dyDescent="0.2">
      <c r="F288" s="118" t="s">
        <v>151</v>
      </c>
      <c r="G288" s="117"/>
      <c r="H288" s="119" t="s">
        <v>152</v>
      </c>
      <c r="I288" s="119"/>
      <c r="J288" s="119"/>
    </row>
    <row r="291" spans="1:13" x14ac:dyDescent="0.2">
      <c r="B291" s="121" t="s">
        <v>156</v>
      </c>
      <c r="F291" s="124" t="s">
        <v>157</v>
      </c>
      <c r="G291" s="124"/>
      <c r="H291" s="124"/>
      <c r="I291" s="124" t="s">
        <v>158</v>
      </c>
    </row>
    <row r="292" spans="1:13" x14ac:dyDescent="0.2">
      <c r="F292" s="121" t="s">
        <v>159</v>
      </c>
    </row>
    <row r="295" spans="1:13" hidden="1" x14ac:dyDescent="0.2"/>
    <row r="296" spans="1:13" ht="15.75" hidden="1" x14ac:dyDescent="0.25">
      <c r="A296" s="125" t="s">
        <v>92</v>
      </c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1:13" ht="15.75" hidden="1" x14ac:dyDescent="0.2">
      <c r="A297" s="126" t="s">
        <v>93</v>
      </c>
      <c r="B297" s="127" t="s">
        <v>79</v>
      </c>
      <c r="C297" s="128"/>
      <c r="D297" s="129" t="s">
        <v>94</v>
      </c>
      <c r="E297" s="130" t="s">
        <v>95</v>
      </c>
      <c r="F297" s="131"/>
      <c r="G297" s="131"/>
      <c r="H297" s="131"/>
      <c r="I297" s="131"/>
      <c r="J297" s="132"/>
    </row>
    <row r="298" spans="1:13" ht="15.75" hidden="1" x14ac:dyDescent="0.2">
      <c r="A298" s="126"/>
      <c r="B298" s="133"/>
      <c r="C298" s="134"/>
      <c r="D298" s="135"/>
      <c r="E298" s="136" t="s">
        <v>96</v>
      </c>
      <c r="F298" s="137"/>
      <c r="G298" s="138"/>
      <c r="H298" s="136" t="s">
        <v>97</v>
      </c>
      <c r="I298" s="137"/>
      <c r="J298" s="138"/>
    </row>
    <row r="299" spans="1:13" ht="15.75" hidden="1" x14ac:dyDescent="0.2">
      <c r="A299" s="139" t="s">
        <v>160</v>
      </c>
      <c r="B299" s="140"/>
      <c r="C299" s="140"/>
      <c r="D299" s="140"/>
      <c r="E299" s="140"/>
      <c r="F299" s="140"/>
      <c r="G299" s="140"/>
      <c r="H299" s="140"/>
      <c r="I299" s="140"/>
      <c r="J299" s="141"/>
    </row>
    <row r="300" spans="1:13" ht="15.75" hidden="1" x14ac:dyDescent="0.25">
      <c r="A300" s="142" t="s">
        <v>99</v>
      </c>
      <c r="B300" s="143" t="s">
        <v>100</v>
      </c>
      <c r="C300" s="144"/>
      <c r="D300" s="145"/>
      <c r="E300" s="146">
        <f>E105</f>
        <v>27943.54</v>
      </c>
      <c r="F300" s="147"/>
      <c r="G300" s="148"/>
      <c r="H300" s="146"/>
      <c r="I300" s="147"/>
      <c r="J300" s="148"/>
      <c r="L300" s="37">
        <f>E105+E164+E223</f>
        <v>27943.54</v>
      </c>
      <c r="M300" s="37">
        <f>L300-E300</f>
        <v>0</v>
      </c>
    </row>
    <row r="301" spans="1:13" ht="15.75" hidden="1" x14ac:dyDescent="0.25">
      <c r="A301" s="142" t="s">
        <v>101</v>
      </c>
      <c r="B301" s="143" t="s">
        <v>102</v>
      </c>
      <c r="C301" s="149"/>
      <c r="D301" s="145"/>
      <c r="E301" s="150">
        <f>E106+E165+E224</f>
        <v>49871640.93</v>
      </c>
      <c r="F301" s="151"/>
      <c r="G301" s="152"/>
      <c r="H301" s="146">
        <f>E300+E301</f>
        <v>49899584.469999999</v>
      </c>
      <c r="I301" s="147"/>
      <c r="J301" s="148"/>
      <c r="K301" s="112">
        <f>E301-E314</f>
        <v>-27943.560000002384</v>
      </c>
      <c r="L301" s="37">
        <f>E106+E165+E224</f>
        <v>49871640.93</v>
      </c>
      <c r="M301" s="37">
        <f>L301-E301</f>
        <v>0</v>
      </c>
    </row>
    <row r="302" spans="1:13" ht="15.75" hidden="1" x14ac:dyDescent="0.25">
      <c r="A302" s="142"/>
      <c r="B302" s="153" t="s">
        <v>103</v>
      </c>
      <c r="C302" s="154"/>
      <c r="D302" s="145"/>
      <c r="E302" s="150">
        <f t="shared" ref="E302:E313" si="8">E107+E166+E225</f>
        <v>0</v>
      </c>
      <c r="F302" s="151"/>
      <c r="G302" s="152"/>
      <c r="H302" s="146">
        <f>H301-E314</f>
        <v>-2.0000003278255463E-2</v>
      </c>
      <c r="I302" s="147"/>
      <c r="J302" s="148"/>
      <c r="L302" s="37">
        <f t="shared" ref="L302:L353" si="9">E107+E166+E225</f>
        <v>0</v>
      </c>
      <c r="M302" s="37">
        <f t="shared" ref="M302:M354" si="10">L302-E302</f>
        <v>0</v>
      </c>
    </row>
    <row r="303" spans="1:13" ht="15.75" hidden="1" x14ac:dyDescent="0.25">
      <c r="A303" s="142" t="s">
        <v>104</v>
      </c>
      <c r="B303" s="153" t="s">
        <v>105</v>
      </c>
      <c r="C303" s="154"/>
      <c r="D303" s="145"/>
      <c r="E303" s="150">
        <f t="shared" si="8"/>
        <v>42133159.93</v>
      </c>
      <c r="F303" s="151"/>
      <c r="G303" s="152"/>
      <c r="H303" s="146"/>
      <c r="I303" s="147"/>
      <c r="J303" s="148"/>
      <c r="K303" s="112">
        <f>E303+E304-E328</f>
        <v>-11</v>
      </c>
      <c r="L303" s="37">
        <f t="shared" si="9"/>
        <v>42133159.93</v>
      </c>
      <c r="M303" s="37">
        <f t="shared" si="10"/>
        <v>0</v>
      </c>
    </row>
    <row r="304" spans="1:13" ht="15.75" hidden="1" x14ac:dyDescent="0.25">
      <c r="A304" s="142" t="s">
        <v>106</v>
      </c>
      <c r="B304" s="153" t="s">
        <v>107</v>
      </c>
      <c r="C304" s="154"/>
      <c r="D304" s="145"/>
      <c r="E304" s="150">
        <f t="shared" si="8"/>
        <v>0</v>
      </c>
      <c r="F304" s="151"/>
      <c r="G304" s="152"/>
      <c r="H304" s="146"/>
      <c r="I304" s="147"/>
      <c r="J304" s="148"/>
      <c r="L304" s="37">
        <f t="shared" si="9"/>
        <v>0</v>
      </c>
      <c r="M304" s="37">
        <f t="shared" si="10"/>
        <v>0</v>
      </c>
    </row>
    <row r="305" spans="1:15" ht="15.75" hidden="1" x14ac:dyDescent="0.25">
      <c r="A305" s="142" t="s">
        <v>108</v>
      </c>
      <c r="B305" s="153" t="s">
        <v>109</v>
      </c>
      <c r="C305" s="154"/>
      <c r="D305" s="145"/>
      <c r="E305" s="150">
        <f t="shared" si="8"/>
        <v>5986273.0800000001</v>
      </c>
      <c r="F305" s="151"/>
      <c r="G305" s="152"/>
      <c r="H305" s="146">
        <f>E305+E309</f>
        <v>7738481</v>
      </c>
      <c r="I305" s="147"/>
      <c r="J305" s="148"/>
      <c r="K305" s="112">
        <f>E305+E309</f>
        <v>7738481</v>
      </c>
      <c r="L305" s="37">
        <f t="shared" si="9"/>
        <v>5986273.0800000001</v>
      </c>
      <c r="M305" s="37">
        <f t="shared" si="10"/>
        <v>0</v>
      </c>
    </row>
    <row r="306" spans="1:15" ht="15.75" hidden="1" x14ac:dyDescent="0.25">
      <c r="A306" s="142"/>
      <c r="B306" s="153" t="s">
        <v>103</v>
      </c>
      <c r="C306" s="154"/>
      <c r="D306" s="145"/>
      <c r="E306" s="150">
        <f t="shared" si="8"/>
        <v>0</v>
      </c>
      <c r="F306" s="151"/>
      <c r="G306" s="152"/>
      <c r="H306" s="146"/>
      <c r="I306" s="147"/>
      <c r="J306" s="148"/>
      <c r="K306" s="112">
        <f>K305-E341</f>
        <v>-27932.55999999959</v>
      </c>
      <c r="L306" s="37">
        <f t="shared" si="9"/>
        <v>0</v>
      </c>
      <c r="M306" s="37">
        <f t="shared" si="10"/>
        <v>0</v>
      </c>
    </row>
    <row r="307" spans="1:15" ht="15.75" hidden="1" x14ac:dyDescent="0.25">
      <c r="A307" s="142" t="s">
        <v>111</v>
      </c>
      <c r="B307" s="153" t="s">
        <v>161</v>
      </c>
      <c r="C307" s="154"/>
      <c r="D307" s="145"/>
      <c r="E307" s="150">
        <f t="shared" si="8"/>
        <v>5403353.0099999998</v>
      </c>
      <c r="F307" s="151"/>
      <c r="G307" s="152"/>
      <c r="H307" s="146"/>
      <c r="I307" s="147"/>
      <c r="J307" s="148"/>
      <c r="L307" s="37">
        <f t="shared" si="9"/>
        <v>5403353.0099999998</v>
      </c>
      <c r="M307" s="37">
        <f t="shared" si="10"/>
        <v>0</v>
      </c>
    </row>
    <row r="308" spans="1:15" ht="15.75" hidden="1" x14ac:dyDescent="0.25">
      <c r="A308" s="142" t="s">
        <v>114</v>
      </c>
      <c r="B308" s="153" t="s">
        <v>162</v>
      </c>
      <c r="C308" s="154"/>
      <c r="D308" s="145"/>
      <c r="E308" s="150">
        <f t="shared" si="8"/>
        <v>582920.07000000007</v>
      </c>
      <c r="F308" s="151"/>
      <c r="G308" s="152"/>
      <c r="H308" s="146"/>
      <c r="I308" s="147"/>
      <c r="J308" s="148"/>
      <c r="L308" s="37">
        <f t="shared" si="9"/>
        <v>582920.07000000007</v>
      </c>
      <c r="M308" s="37">
        <f t="shared" si="10"/>
        <v>0</v>
      </c>
    </row>
    <row r="309" spans="1:15" ht="15.75" hidden="1" x14ac:dyDescent="0.25">
      <c r="A309" s="142" t="s">
        <v>116</v>
      </c>
      <c r="B309" s="153" t="s">
        <v>117</v>
      </c>
      <c r="C309" s="154"/>
      <c r="D309" s="145"/>
      <c r="E309" s="150">
        <f t="shared" si="8"/>
        <v>1752207.92</v>
      </c>
      <c r="F309" s="151"/>
      <c r="G309" s="152"/>
      <c r="H309" s="146"/>
      <c r="I309" s="147"/>
      <c r="J309" s="148"/>
      <c r="L309" s="37">
        <f t="shared" si="9"/>
        <v>1752207.92</v>
      </c>
      <c r="M309" s="37">
        <f t="shared" si="10"/>
        <v>0</v>
      </c>
    </row>
    <row r="310" spans="1:15" ht="15.75" hidden="1" x14ac:dyDescent="0.25">
      <c r="A310" s="142"/>
      <c r="B310" s="153" t="s">
        <v>103</v>
      </c>
      <c r="C310" s="154"/>
      <c r="D310" s="145"/>
      <c r="E310" s="150">
        <f t="shared" si="8"/>
        <v>0</v>
      </c>
      <c r="F310" s="151"/>
      <c r="G310" s="152"/>
      <c r="H310" s="146"/>
      <c r="I310" s="147"/>
      <c r="J310" s="148"/>
      <c r="L310" s="37">
        <f t="shared" si="9"/>
        <v>0</v>
      </c>
      <c r="M310" s="37">
        <f t="shared" si="10"/>
        <v>0</v>
      </c>
    </row>
    <row r="311" spans="1:15" ht="15.75" hidden="1" x14ac:dyDescent="0.25">
      <c r="A311" s="142" t="s">
        <v>118</v>
      </c>
      <c r="B311" s="153" t="s">
        <v>119</v>
      </c>
      <c r="C311" s="154"/>
      <c r="D311" s="145"/>
      <c r="E311" s="150">
        <f t="shared" si="8"/>
        <v>0</v>
      </c>
      <c r="F311" s="151"/>
      <c r="G311" s="152"/>
      <c r="H311" s="146"/>
      <c r="I311" s="147"/>
      <c r="J311" s="148"/>
      <c r="L311" s="37">
        <f t="shared" si="9"/>
        <v>0</v>
      </c>
      <c r="M311" s="37">
        <f t="shared" si="10"/>
        <v>0</v>
      </c>
    </row>
    <row r="312" spans="1:15" ht="15.75" hidden="1" x14ac:dyDescent="0.25">
      <c r="A312" s="142" t="s">
        <v>120</v>
      </c>
      <c r="B312" s="153" t="s">
        <v>121</v>
      </c>
      <c r="C312" s="154"/>
      <c r="D312" s="145"/>
      <c r="E312" s="150">
        <f t="shared" si="8"/>
        <v>0</v>
      </c>
      <c r="F312" s="151"/>
      <c r="G312" s="152"/>
      <c r="H312" s="146"/>
      <c r="I312" s="147"/>
      <c r="J312" s="148"/>
      <c r="L312" s="37">
        <f t="shared" si="9"/>
        <v>0</v>
      </c>
      <c r="M312" s="37">
        <f t="shared" si="10"/>
        <v>0</v>
      </c>
    </row>
    <row r="313" spans="1:15" ht="15.75" hidden="1" x14ac:dyDescent="0.25">
      <c r="A313" s="142" t="s">
        <v>122</v>
      </c>
      <c r="B313" s="153" t="s">
        <v>123</v>
      </c>
      <c r="C313" s="154"/>
      <c r="D313" s="145"/>
      <c r="E313" s="150">
        <f t="shared" si="8"/>
        <v>1752207.92</v>
      </c>
      <c r="F313" s="151"/>
      <c r="G313" s="152"/>
      <c r="H313" s="146"/>
      <c r="I313" s="147"/>
      <c r="J313" s="148"/>
      <c r="L313" s="37">
        <f t="shared" si="9"/>
        <v>1752207.92</v>
      </c>
      <c r="M313" s="37">
        <f t="shared" si="10"/>
        <v>0</v>
      </c>
    </row>
    <row r="314" spans="1:15" ht="15.75" hidden="1" x14ac:dyDescent="0.25">
      <c r="A314" s="142" t="s">
        <v>124</v>
      </c>
      <c r="B314" s="143" t="s">
        <v>125</v>
      </c>
      <c r="C314" s="149"/>
      <c r="D314" s="145"/>
      <c r="E314" s="150">
        <f>E119+E178+E237</f>
        <v>49899584.490000002</v>
      </c>
      <c r="F314" s="151"/>
      <c r="G314" s="152"/>
      <c r="H314" s="146"/>
      <c r="I314" s="147"/>
      <c r="J314" s="148"/>
      <c r="L314" s="37">
        <f t="shared" si="9"/>
        <v>49899584.490000002</v>
      </c>
      <c r="M314" s="37">
        <f t="shared" si="10"/>
        <v>0</v>
      </c>
      <c r="O314" s="37">
        <f>E314-E301</f>
        <v>27943.560000002384</v>
      </c>
    </row>
    <row r="315" spans="1:15" ht="15.75" hidden="1" x14ac:dyDescent="0.25">
      <c r="A315" s="142"/>
      <c r="B315" s="153" t="s">
        <v>103</v>
      </c>
      <c r="C315" s="154"/>
      <c r="D315" s="145"/>
      <c r="E315" s="150">
        <f t="shared" ref="E315:E353" si="11">E120+E179+E238</f>
        <v>0</v>
      </c>
      <c r="F315" s="151"/>
      <c r="G315" s="152"/>
      <c r="H315" s="146"/>
      <c r="I315" s="147"/>
      <c r="J315" s="148"/>
      <c r="L315" s="37">
        <f t="shared" si="9"/>
        <v>0</v>
      </c>
      <c r="M315" s="37">
        <f t="shared" si="10"/>
        <v>0</v>
      </c>
    </row>
    <row r="316" spans="1:15" ht="15.75" hidden="1" x14ac:dyDescent="0.25">
      <c r="A316" s="142"/>
      <c r="B316" s="153" t="s">
        <v>126</v>
      </c>
      <c r="C316" s="154"/>
      <c r="D316" s="145"/>
      <c r="E316" s="150">
        <f t="shared" si="11"/>
        <v>26377690.68</v>
      </c>
      <c r="F316" s="151"/>
      <c r="G316" s="152"/>
      <c r="H316" s="146">
        <f>E316+E318</f>
        <v>34514719.379999995</v>
      </c>
      <c r="I316" s="147"/>
      <c r="J316" s="148"/>
      <c r="L316" s="37">
        <f t="shared" si="9"/>
        <v>26377690.68</v>
      </c>
      <c r="M316" s="37">
        <f t="shared" si="10"/>
        <v>0</v>
      </c>
    </row>
    <row r="317" spans="1:15" ht="15.75" hidden="1" x14ac:dyDescent="0.25">
      <c r="A317" s="142"/>
      <c r="B317" s="153" t="s">
        <v>127</v>
      </c>
      <c r="C317" s="154"/>
      <c r="D317" s="145"/>
      <c r="E317" s="150">
        <f t="shared" si="11"/>
        <v>6641.55</v>
      </c>
      <c r="F317" s="151"/>
      <c r="G317" s="152"/>
      <c r="H317" s="146"/>
      <c r="I317" s="147"/>
      <c r="J317" s="148"/>
      <c r="L317" s="37">
        <f t="shared" si="9"/>
        <v>6641.55</v>
      </c>
      <c r="M317" s="37">
        <f t="shared" si="10"/>
        <v>0</v>
      </c>
    </row>
    <row r="318" spans="1:15" ht="15.75" hidden="1" x14ac:dyDescent="0.25">
      <c r="A318" s="142"/>
      <c r="B318" s="153" t="s">
        <v>128</v>
      </c>
      <c r="C318" s="154"/>
      <c r="D318" s="145"/>
      <c r="E318" s="150">
        <f t="shared" si="11"/>
        <v>8137028.6999999993</v>
      </c>
      <c r="F318" s="151"/>
      <c r="G318" s="152"/>
      <c r="H318" s="146"/>
      <c r="I318" s="147"/>
      <c r="J318" s="148"/>
      <c r="L318" s="37">
        <f t="shared" si="9"/>
        <v>8137028.6999999993</v>
      </c>
      <c r="M318" s="37">
        <f t="shared" si="10"/>
        <v>0</v>
      </c>
    </row>
    <row r="319" spans="1:15" ht="15.75" hidden="1" x14ac:dyDescent="0.25">
      <c r="A319" s="142"/>
      <c r="B319" s="153" t="s">
        <v>129</v>
      </c>
      <c r="C319" s="154"/>
      <c r="D319" s="145"/>
      <c r="E319" s="150">
        <f t="shared" si="11"/>
        <v>76276.33</v>
      </c>
      <c r="F319" s="151"/>
      <c r="G319" s="152"/>
      <c r="H319" s="146"/>
      <c r="I319" s="147"/>
      <c r="J319" s="148"/>
      <c r="L319" s="37">
        <f t="shared" si="9"/>
        <v>76276.33</v>
      </c>
      <c r="M319" s="37">
        <f t="shared" si="10"/>
        <v>0</v>
      </c>
    </row>
    <row r="320" spans="1:15" ht="15.75" hidden="1" x14ac:dyDescent="0.25">
      <c r="A320" s="142"/>
      <c r="B320" s="153" t="s">
        <v>130</v>
      </c>
      <c r="C320" s="154"/>
      <c r="D320" s="145"/>
      <c r="E320" s="150">
        <f t="shared" si="11"/>
        <v>0</v>
      </c>
      <c r="F320" s="151"/>
      <c r="G320" s="152"/>
      <c r="H320" s="146"/>
      <c r="I320" s="147"/>
      <c r="J320" s="148"/>
      <c r="L320" s="37">
        <f t="shared" si="9"/>
        <v>0</v>
      </c>
      <c r="M320" s="37">
        <f t="shared" si="10"/>
        <v>0</v>
      </c>
    </row>
    <row r="321" spans="1:13" ht="15.75" hidden="1" x14ac:dyDescent="0.25">
      <c r="A321" s="142"/>
      <c r="B321" s="153" t="s">
        <v>131</v>
      </c>
      <c r="C321" s="154"/>
      <c r="D321" s="145"/>
      <c r="E321" s="150">
        <f t="shared" si="11"/>
        <v>2328421.41</v>
      </c>
      <c r="F321" s="151"/>
      <c r="G321" s="152"/>
      <c r="H321" s="146"/>
      <c r="I321" s="147"/>
      <c r="J321" s="148"/>
      <c r="L321" s="37">
        <f t="shared" si="9"/>
        <v>2328421.41</v>
      </c>
      <c r="M321" s="37">
        <f t="shared" si="10"/>
        <v>0</v>
      </c>
    </row>
    <row r="322" spans="1:13" ht="15.75" hidden="1" x14ac:dyDescent="0.25">
      <c r="A322" s="142"/>
      <c r="B322" s="153" t="s">
        <v>132</v>
      </c>
      <c r="C322" s="154"/>
      <c r="D322" s="145"/>
      <c r="E322" s="150">
        <f t="shared" si="11"/>
        <v>844393.85</v>
      </c>
      <c r="F322" s="151"/>
      <c r="G322" s="152"/>
      <c r="H322" s="146"/>
      <c r="I322" s="147"/>
      <c r="J322" s="148"/>
      <c r="L322" s="37">
        <f t="shared" si="9"/>
        <v>844393.85</v>
      </c>
      <c r="M322" s="37">
        <f t="shared" si="10"/>
        <v>0</v>
      </c>
    </row>
    <row r="323" spans="1:13" ht="15.75" hidden="1" x14ac:dyDescent="0.25">
      <c r="A323" s="142"/>
      <c r="B323" s="153" t="s">
        <v>133</v>
      </c>
      <c r="C323" s="154"/>
      <c r="D323" s="145"/>
      <c r="E323" s="150">
        <f t="shared" si="11"/>
        <v>755952.55</v>
      </c>
      <c r="F323" s="151"/>
      <c r="G323" s="152"/>
      <c r="H323" s="146"/>
      <c r="I323" s="147"/>
      <c r="J323" s="148"/>
      <c r="L323" s="37">
        <f t="shared" si="9"/>
        <v>755952.55</v>
      </c>
      <c r="M323" s="37">
        <f t="shared" si="10"/>
        <v>0</v>
      </c>
    </row>
    <row r="324" spans="1:13" ht="15.75" hidden="1" x14ac:dyDescent="0.25">
      <c r="A324" s="142"/>
      <c r="B324" s="153" t="s">
        <v>134</v>
      </c>
      <c r="C324" s="154"/>
      <c r="D324" s="145"/>
      <c r="E324" s="150">
        <f t="shared" si="11"/>
        <v>42942.15</v>
      </c>
      <c r="F324" s="151"/>
      <c r="G324" s="152"/>
      <c r="H324" s="146"/>
      <c r="I324" s="147"/>
      <c r="J324" s="148"/>
      <c r="L324" s="37">
        <f t="shared" si="9"/>
        <v>42942.15</v>
      </c>
      <c r="M324" s="37">
        <f t="shared" si="10"/>
        <v>0</v>
      </c>
    </row>
    <row r="325" spans="1:13" ht="15.75" hidden="1" x14ac:dyDescent="0.25">
      <c r="A325" s="142"/>
      <c r="B325" s="153" t="s">
        <v>135</v>
      </c>
      <c r="C325" s="154"/>
      <c r="D325" s="145"/>
      <c r="E325" s="150">
        <f t="shared" si="11"/>
        <v>1156217</v>
      </c>
      <c r="F325" s="151"/>
      <c r="G325" s="152"/>
      <c r="H325" s="146"/>
      <c r="I325" s="147"/>
      <c r="J325" s="148"/>
      <c r="L325" s="37">
        <f t="shared" si="9"/>
        <v>1156217</v>
      </c>
      <c r="M325" s="37">
        <f t="shared" si="10"/>
        <v>0</v>
      </c>
    </row>
    <row r="326" spans="1:13" ht="15.75" hidden="1" x14ac:dyDescent="0.25">
      <c r="A326" s="142"/>
      <c r="B326" s="153" t="s">
        <v>136</v>
      </c>
      <c r="C326" s="154"/>
      <c r="D326" s="145"/>
      <c r="E326" s="150">
        <f t="shared" si="11"/>
        <v>1176790.81</v>
      </c>
      <c r="F326" s="151"/>
      <c r="G326" s="152"/>
      <c r="H326" s="146"/>
      <c r="I326" s="147"/>
      <c r="J326" s="148"/>
      <c r="L326" s="37">
        <f t="shared" si="9"/>
        <v>1176790.81</v>
      </c>
      <c r="M326" s="37">
        <f t="shared" si="10"/>
        <v>0</v>
      </c>
    </row>
    <row r="327" spans="1:13" ht="15.75" hidden="1" x14ac:dyDescent="0.25">
      <c r="A327" s="142"/>
      <c r="B327" s="153" t="s">
        <v>137</v>
      </c>
      <c r="C327" s="154"/>
      <c r="D327" s="145"/>
      <c r="E327" s="150">
        <f t="shared" si="11"/>
        <v>8997229.4600000009</v>
      </c>
      <c r="F327" s="151"/>
      <c r="G327" s="152"/>
      <c r="H327" s="146"/>
      <c r="I327" s="147"/>
      <c r="J327" s="148"/>
      <c r="L327" s="37">
        <f t="shared" si="9"/>
        <v>8997229.4600000009</v>
      </c>
      <c r="M327" s="37">
        <f t="shared" si="10"/>
        <v>0</v>
      </c>
    </row>
    <row r="328" spans="1:13" ht="15.75" hidden="1" x14ac:dyDescent="0.25">
      <c r="A328" s="142" t="s">
        <v>138</v>
      </c>
      <c r="B328" s="155" t="s">
        <v>139</v>
      </c>
      <c r="C328" s="156"/>
      <c r="D328" s="145"/>
      <c r="E328" s="150">
        <f t="shared" si="11"/>
        <v>42133170.93</v>
      </c>
      <c r="F328" s="151"/>
      <c r="G328" s="152"/>
      <c r="H328" s="146"/>
      <c r="I328" s="147"/>
      <c r="J328" s="148"/>
      <c r="L328" s="37">
        <f t="shared" si="9"/>
        <v>42133170.93</v>
      </c>
      <c r="M328" s="37">
        <f t="shared" si="10"/>
        <v>0</v>
      </c>
    </row>
    <row r="329" spans="1:13" ht="15.75" hidden="1" x14ac:dyDescent="0.25">
      <c r="A329" s="142"/>
      <c r="B329" s="153" t="s">
        <v>126</v>
      </c>
      <c r="C329" s="154"/>
      <c r="D329" s="145"/>
      <c r="E329" s="150">
        <f t="shared" si="11"/>
        <v>26316793.16</v>
      </c>
      <c r="F329" s="151"/>
      <c r="G329" s="152"/>
      <c r="H329" s="146"/>
      <c r="I329" s="147"/>
      <c r="J329" s="148"/>
      <c r="L329" s="37">
        <f t="shared" si="9"/>
        <v>26316793.16</v>
      </c>
      <c r="M329" s="37">
        <f t="shared" si="10"/>
        <v>0</v>
      </c>
    </row>
    <row r="330" spans="1:13" ht="15.75" hidden="1" x14ac:dyDescent="0.25">
      <c r="A330" s="142"/>
      <c r="B330" s="153" t="s">
        <v>127</v>
      </c>
      <c r="C330" s="154"/>
      <c r="D330" s="145"/>
      <c r="E330" s="150">
        <f t="shared" si="11"/>
        <v>6641.55</v>
      </c>
      <c r="F330" s="151"/>
      <c r="G330" s="152"/>
      <c r="H330" s="146"/>
      <c r="I330" s="147"/>
      <c r="J330" s="148"/>
      <c r="L330" s="37">
        <f t="shared" si="9"/>
        <v>6641.55</v>
      </c>
      <c r="M330" s="37">
        <f t="shared" si="10"/>
        <v>0</v>
      </c>
    </row>
    <row r="331" spans="1:13" ht="15.75" hidden="1" x14ac:dyDescent="0.25">
      <c r="A331" s="142"/>
      <c r="B331" s="153" t="s">
        <v>128</v>
      </c>
      <c r="C331" s="154"/>
      <c r="D331" s="145"/>
      <c r="E331" s="150">
        <f t="shared" si="11"/>
        <v>8118637.3200000003</v>
      </c>
      <c r="F331" s="151"/>
      <c r="G331" s="152"/>
      <c r="H331" s="146"/>
      <c r="I331" s="147"/>
      <c r="J331" s="148"/>
      <c r="L331" s="37">
        <f t="shared" si="9"/>
        <v>8118637.3200000003</v>
      </c>
      <c r="M331" s="37">
        <f t="shared" si="10"/>
        <v>0</v>
      </c>
    </row>
    <row r="332" spans="1:13" ht="15.75" hidden="1" x14ac:dyDescent="0.25">
      <c r="A332" s="142"/>
      <c r="B332" s="153" t="s">
        <v>129</v>
      </c>
      <c r="C332" s="154"/>
      <c r="D332" s="145"/>
      <c r="E332" s="150">
        <f t="shared" si="11"/>
        <v>68151.490000000005</v>
      </c>
      <c r="F332" s="151"/>
      <c r="G332" s="152"/>
      <c r="H332" s="146"/>
      <c r="I332" s="147"/>
      <c r="J332" s="148"/>
      <c r="L332" s="37">
        <f t="shared" si="9"/>
        <v>68151.490000000005</v>
      </c>
      <c r="M332" s="37">
        <f t="shared" si="10"/>
        <v>0</v>
      </c>
    </row>
    <row r="333" spans="1:13" ht="15.75" hidden="1" x14ac:dyDescent="0.25">
      <c r="A333" s="142"/>
      <c r="B333" s="153" t="s">
        <v>130</v>
      </c>
      <c r="C333" s="154"/>
      <c r="D333" s="145"/>
      <c r="E333" s="150">
        <f t="shared" si="11"/>
        <v>0</v>
      </c>
      <c r="F333" s="151"/>
      <c r="G333" s="152"/>
      <c r="H333" s="146"/>
      <c r="I333" s="147"/>
      <c r="J333" s="148"/>
      <c r="L333" s="37">
        <f t="shared" si="9"/>
        <v>0</v>
      </c>
      <c r="M333" s="37">
        <f t="shared" si="10"/>
        <v>0</v>
      </c>
    </row>
    <row r="334" spans="1:13" ht="15.75" hidden="1" x14ac:dyDescent="0.25">
      <c r="A334" s="142"/>
      <c r="B334" s="153" t="s">
        <v>131</v>
      </c>
      <c r="C334" s="154"/>
      <c r="D334" s="145"/>
      <c r="E334" s="150">
        <f t="shared" si="11"/>
        <v>2291184.06</v>
      </c>
      <c r="F334" s="151"/>
      <c r="G334" s="152"/>
      <c r="H334" s="146"/>
      <c r="I334" s="147"/>
      <c r="J334" s="148"/>
      <c r="L334" s="37">
        <f t="shared" si="9"/>
        <v>2291184.06</v>
      </c>
      <c r="M334" s="37">
        <f t="shared" si="10"/>
        <v>0</v>
      </c>
    </row>
    <row r="335" spans="1:13" ht="15.75" hidden="1" x14ac:dyDescent="0.25">
      <c r="A335" s="142"/>
      <c r="B335" s="153" t="s">
        <v>132</v>
      </c>
      <c r="C335" s="154"/>
      <c r="D335" s="145"/>
      <c r="E335" s="150">
        <f t="shared" si="11"/>
        <v>504928.35</v>
      </c>
      <c r="F335" s="151"/>
      <c r="G335" s="152"/>
      <c r="H335" s="146"/>
      <c r="I335" s="147"/>
      <c r="J335" s="148"/>
      <c r="L335" s="37">
        <f t="shared" si="9"/>
        <v>504928.35</v>
      </c>
      <c r="M335" s="37">
        <f t="shared" si="10"/>
        <v>0</v>
      </c>
    </row>
    <row r="336" spans="1:13" ht="15.75" hidden="1" x14ac:dyDescent="0.25">
      <c r="A336" s="142"/>
      <c r="B336" s="153" t="s">
        <v>133</v>
      </c>
      <c r="C336" s="154"/>
      <c r="D336" s="145"/>
      <c r="E336" s="150">
        <f t="shared" si="11"/>
        <v>426761.02</v>
      </c>
      <c r="F336" s="151"/>
      <c r="G336" s="152"/>
      <c r="H336" s="146"/>
      <c r="I336" s="147"/>
      <c r="J336" s="148"/>
      <c r="L336" s="37">
        <f t="shared" si="9"/>
        <v>426761.02</v>
      </c>
      <c r="M336" s="37">
        <f t="shared" si="10"/>
        <v>0</v>
      </c>
    </row>
    <row r="337" spans="1:13" ht="15.75" hidden="1" x14ac:dyDescent="0.25">
      <c r="A337" s="142"/>
      <c r="B337" s="153" t="s">
        <v>134</v>
      </c>
      <c r="C337" s="154"/>
      <c r="D337" s="145"/>
      <c r="E337" s="150">
        <f t="shared" si="11"/>
        <v>942.15</v>
      </c>
      <c r="F337" s="151"/>
      <c r="G337" s="152"/>
      <c r="H337" s="146"/>
      <c r="I337" s="147"/>
      <c r="J337" s="148"/>
      <c r="L337" s="37">
        <f t="shared" si="9"/>
        <v>942.15</v>
      </c>
      <c r="M337" s="37">
        <f t="shared" si="10"/>
        <v>0</v>
      </c>
    </row>
    <row r="338" spans="1:13" ht="15.75" hidden="1" x14ac:dyDescent="0.25">
      <c r="A338" s="142"/>
      <c r="B338" s="153" t="s">
        <v>135</v>
      </c>
      <c r="C338" s="154"/>
      <c r="D338" s="145"/>
      <c r="E338" s="150">
        <f t="shared" si="11"/>
        <v>1156217</v>
      </c>
      <c r="F338" s="151"/>
      <c r="G338" s="152"/>
      <c r="H338" s="146"/>
      <c r="I338" s="147"/>
      <c r="J338" s="148"/>
      <c r="L338" s="37">
        <f t="shared" si="9"/>
        <v>1156217</v>
      </c>
      <c r="M338" s="37">
        <f t="shared" si="10"/>
        <v>0</v>
      </c>
    </row>
    <row r="339" spans="1:13" ht="15.75" hidden="1" x14ac:dyDescent="0.25">
      <c r="A339" s="142"/>
      <c r="B339" s="153" t="s">
        <v>136</v>
      </c>
      <c r="C339" s="154"/>
      <c r="D339" s="145"/>
      <c r="E339" s="150">
        <f t="shared" si="11"/>
        <v>430194</v>
      </c>
      <c r="F339" s="151"/>
      <c r="G339" s="152"/>
      <c r="H339" s="146"/>
      <c r="I339" s="147"/>
      <c r="J339" s="148"/>
      <c r="L339" s="37">
        <f t="shared" si="9"/>
        <v>430194</v>
      </c>
      <c r="M339" s="37">
        <f t="shared" si="10"/>
        <v>0</v>
      </c>
    </row>
    <row r="340" spans="1:13" ht="15.75" hidden="1" x14ac:dyDescent="0.25">
      <c r="A340" s="142"/>
      <c r="B340" s="153" t="s">
        <v>137</v>
      </c>
      <c r="C340" s="154"/>
      <c r="D340" s="145"/>
      <c r="E340" s="150">
        <f t="shared" si="11"/>
        <v>2812720.83</v>
      </c>
      <c r="F340" s="151"/>
      <c r="G340" s="152"/>
      <c r="H340" s="146"/>
      <c r="I340" s="147"/>
      <c r="J340" s="148"/>
      <c r="L340" s="37">
        <f t="shared" si="9"/>
        <v>2812720.83</v>
      </c>
      <c r="M340" s="37">
        <f t="shared" si="10"/>
        <v>0</v>
      </c>
    </row>
    <row r="341" spans="1:13" ht="15.75" hidden="1" x14ac:dyDescent="0.25">
      <c r="A341" s="142" t="s">
        <v>140</v>
      </c>
      <c r="B341" s="155" t="s">
        <v>141</v>
      </c>
      <c r="C341" s="156"/>
      <c r="D341" s="145"/>
      <c r="E341" s="150">
        <f t="shared" si="11"/>
        <v>7766413.5599999996</v>
      </c>
      <c r="F341" s="151"/>
      <c r="G341" s="152"/>
      <c r="H341" s="146"/>
      <c r="I341" s="147"/>
      <c r="J341" s="148"/>
      <c r="L341" s="37">
        <f t="shared" si="9"/>
        <v>7766413.5599999996</v>
      </c>
      <c r="M341" s="37">
        <f t="shared" si="10"/>
        <v>0</v>
      </c>
    </row>
    <row r="342" spans="1:13" ht="15.75" hidden="1" x14ac:dyDescent="0.25">
      <c r="A342" s="142"/>
      <c r="B342" s="153" t="s">
        <v>126</v>
      </c>
      <c r="C342" s="154"/>
      <c r="D342" s="145"/>
      <c r="E342" s="150">
        <f t="shared" si="11"/>
        <v>60897.52</v>
      </c>
      <c r="F342" s="151"/>
      <c r="G342" s="152"/>
      <c r="H342" s="146"/>
      <c r="I342" s="147"/>
      <c r="J342" s="148"/>
      <c r="L342" s="37">
        <f t="shared" si="9"/>
        <v>60897.52</v>
      </c>
      <c r="M342" s="37">
        <f t="shared" si="10"/>
        <v>0</v>
      </c>
    </row>
    <row r="343" spans="1:13" ht="15.75" hidden="1" x14ac:dyDescent="0.25">
      <c r="A343" s="142"/>
      <c r="B343" s="153" t="s">
        <v>127</v>
      </c>
      <c r="C343" s="154"/>
      <c r="D343" s="145"/>
      <c r="E343" s="150">
        <f t="shared" si="11"/>
        <v>0</v>
      </c>
      <c r="F343" s="151"/>
      <c r="G343" s="152"/>
      <c r="H343" s="146"/>
      <c r="I343" s="147"/>
      <c r="J343" s="148"/>
      <c r="L343" s="37">
        <f t="shared" si="9"/>
        <v>0</v>
      </c>
      <c r="M343" s="37">
        <f t="shared" si="10"/>
        <v>0</v>
      </c>
    </row>
    <row r="344" spans="1:13" ht="15.75" hidden="1" x14ac:dyDescent="0.25">
      <c r="A344" s="142"/>
      <c r="B344" s="153" t="s">
        <v>128</v>
      </c>
      <c r="C344" s="154"/>
      <c r="D344" s="145"/>
      <c r="E344" s="150">
        <f t="shared" si="11"/>
        <v>18391.379999999997</v>
      </c>
      <c r="F344" s="151"/>
      <c r="G344" s="152"/>
      <c r="H344" s="146"/>
      <c r="I344" s="147"/>
      <c r="J344" s="148"/>
      <c r="L344" s="37">
        <f t="shared" si="9"/>
        <v>18391.379999999997</v>
      </c>
      <c r="M344" s="37">
        <f t="shared" si="10"/>
        <v>0</v>
      </c>
    </row>
    <row r="345" spans="1:13" ht="15.75" hidden="1" x14ac:dyDescent="0.25">
      <c r="A345" s="142"/>
      <c r="B345" s="153" t="s">
        <v>129</v>
      </c>
      <c r="C345" s="154"/>
      <c r="D345" s="145"/>
      <c r="E345" s="150">
        <f t="shared" si="11"/>
        <v>8124.84</v>
      </c>
      <c r="F345" s="151"/>
      <c r="G345" s="152"/>
      <c r="H345" s="146"/>
      <c r="I345" s="147"/>
      <c r="J345" s="148"/>
      <c r="L345" s="37">
        <f t="shared" si="9"/>
        <v>8124.84</v>
      </c>
      <c r="M345" s="37">
        <f t="shared" si="10"/>
        <v>0</v>
      </c>
    </row>
    <row r="346" spans="1:13" ht="15.75" hidden="1" x14ac:dyDescent="0.25">
      <c r="A346" s="142"/>
      <c r="B346" s="153" t="s">
        <v>130</v>
      </c>
      <c r="C346" s="154"/>
      <c r="D346" s="145"/>
      <c r="E346" s="150">
        <f t="shared" si="11"/>
        <v>0</v>
      </c>
      <c r="F346" s="151"/>
      <c r="G346" s="152"/>
      <c r="H346" s="146"/>
      <c r="I346" s="147"/>
      <c r="J346" s="148"/>
      <c r="L346" s="37">
        <f t="shared" si="9"/>
        <v>0</v>
      </c>
      <c r="M346" s="37">
        <f t="shared" si="10"/>
        <v>0</v>
      </c>
    </row>
    <row r="347" spans="1:13" ht="15.75" hidden="1" x14ac:dyDescent="0.25">
      <c r="A347" s="142"/>
      <c r="B347" s="153" t="s">
        <v>131</v>
      </c>
      <c r="C347" s="154"/>
      <c r="D347" s="145"/>
      <c r="E347" s="150">
        <f t="shared" si="11"/>
        <v>37237.35</v>
      </c>
      <c r="F347" s="151"/>
      <c r="G347" s="152"/>
      <c r="H347" s="146"/>
      <c r="I347" s="147"/>
      <c r="J347" s="148"/>
      <c r="L347" s="37">
        <f t="shared" si="9"/>
        <v>37237.35</v>
      </c>
      <c r="M347" s="37">
        <f t="shared" si="10"/>
        <v>0</v>
      </c>
    </row>
    <row r="348" spans="1:13" ht="15.75" hidden="1" x14ac:dyDescent="0.25">
      <c r="A348" s="142"/>
      <c r="B348" s="153" t="s">
        <v>132</v>
      </c>
      <c r="C348" s="154"/>
      <c r="D348" s="145"/>
      <c r="E348" s="150">
        <f t="shared" si="11"/>
        <v>339465.5</v>
      </c>
      <c r="F348" s="151"/>
      <c r="G348" s="152"/>
      <c r="H348" s="146"/>
      <c r="I348" s="147"/>
      <c r="J348" s="148"/>
      <c r="L348" s="37">
        <f t="shared" si="9"/>
        <v>339465.5</v>
      </c>
      <c r="M348" s="37">
        <f t="shared" si="10"/>
        <v>0</v>
      </c>
    </row>
    <row r="349" spans="1:13" ht="15.75" hidden="1" x14ac:dyDescent="0.25">
      <c r="A349" s="142"/>
      <c r="B349" s="153" t="s">
        <v>133</v>
      </c>
      <c r="C349" s="154"/>
      <c r="D349" s="145"/>
      <c r="E349" s="150">
        <f t="shared" si="11"/>
        <v>329191.53000000003</v>
      </c>
      <c r="F349" s="151"/>
      <c r="G349" s="152"/>
      <c r="H349" s="146"/>
      <c r="I349" s="147"/>
      <c r="J349" s="148"/>
      <c r="L349" s="37">
        <f t="shared" si="9"/>
        <v>329191.53000000003</v>
      </c>
      <c r="M349" s="37">
        <f t="shared" si="10"/>
        <v>0</v>
      </c>
    </row>
    <row r="350" spans="1:13" ht="15.75" hidden="1" x14ac:dyDescent="0.25">
      <c r="A350" s="142"/>
      <c r="B350" s="153" t="s">
        <v>134</v>
      </c>
      <c r="C350" s="154"/>
      <c r="D350" s="145"/>
      <c r="E350" s="150">
        <f t="shared" si="11"/>
        <v>42000</v>
      </c>
      <c r="F350" s="151"/>
      <c r="G350" s="152"/>
      <c r="H350" s="146"/>
      <c r="I350" s="147"/>
      <c r="J350" s="148"/>
      <c r="L350" s="37">
        <f t="shared" si="9"/>
        <v>42000</v>
      </c>
      <c r="M350" s="37">
        <f t="shared" si="10"/>
        <v>0</v>
      </c>
    </row>
    <row r="351" spans="1:13" ht="15.75" hidden="1" x14ac:dyDescent="0.25">
      <c r="A351" s="142"/>
      <c r="B351" s="153" t="s">
        <v>135</v>
      </c>
      <c r="C351" s="154"/>
      <c r="D351" s="145"/>
      <c r="E351" s="150">
        <f t="shared" si="11"/>
        <v>0</v>
      </c>
      <c r="F351" s="151"/>
      <c r="G351" s="152"/>
      <c r="H351" s="146"/>
      <c r="I351" s="147"/>
      <c r="J351" s="148"/>
      <c r="L351" s="37">
        <f t="shared" si="9"/>
        <v>0</v>
      </c>
      <c r="M351" s="37">
        <f t="shared" si="10"/>
        <v>0</v>
      </c>
    </row>
    <row r="352" spans="1:13" ht="15.75" hidden="1" x14ac:dyDescent="0.25">
      <c r="A352" s="142"/>
      <c r="B352" s="153" t="s">
        <v>136</v>
      </c>
      <c r="C352" s="154"/>
      <c r="D352" s="145"/>
      <c r="E352" s="150">
        <f t="shared" si="11"/>
        <v>746596.81</v>
      </c>
      <c r="F352" s="151"/>
      <c r="G352" s="152"/>
      <c r="H352" s="146"/>
      <c r="I352" s="147"/>
      <c r="J352" s="148"/>
      <c r="L352" s="37">
        <f t="shared" si="9"/>
        <v>746596.81</v>
      </c>
      <c r="M352" s="37">
        <f t="shared" si="10"/>
        <v>0</v>
      </c>
    </row>
    <row r="353" spans="1:13" ht="15.75" hidden="1" x14ac:dyDescent="0.25">
      <c r="A353" s="142"/>
      <c r="B353" s="153" t="s">
        <v>137</v>
      </c>
      <c r="C353" s="154"/>
      <c r="D353" s="145"/>
      <c r="E353" s="150">
        <f t="shared" si="11"/>
        <v>6184508.6299999999</v>
      </c>
      <c r="F353" s="151"/>
      <c r="G353" s="152"/>
      <c r="H353" s="146"/>
      <c r="I353" s="147"/>
      <c r="J353" s="148"/>
      <c r="L353" s="37">
        <f t="shared" si="9"/>
        <v>6184508.6299999999</v>
      </c>
      <c r="M353" s="37">
        <f t="shared" si="10"/>
        <v>0</v>
      </c>
    </row>
    <row r="354" spans="1:13" ht="15.75" hidden="1" x14ac:dyDescent="0.25">
      <c r="A354" s="142" t="s">
        <v>142</v>
      </c>
      <c r="B354" s="143" t="s">
        <v>143</v>
      </c>
      <c r="C354" s="149"/>
      <c r="D354" s="145"/>
      <c r="E354" s="146"/>
      <c r="F354" s="147"/>
      <c r="G354" s="148"/>
      <c r="H354" s="146"/>
      <c r="I354" s="147"/>
      <c r="J354" s="148"/>
      <c r="M354" s="37">
        <f t="shared" si="10"/>
        <v>0</v>
      </c>
    </row>
    <row r="355" spans="1:13" ht="15.75" hidden="1" x14ac:dyDescent="0.25">
      <c r="A355" s="157"/>
      <c r="B355" s="158" t="s">
        <v>144</v>
      </c>
      <c r="C355" s="159"/>
      <c r="D355" s="160"/>
      <c r="E355" s="161"/>
      <c r="F355" s="162"/>
      <c r="G355" s="163"/>
      <c r="H355" s="161"/>
      <c r="I355" s="162"/>
      <c r="J355" s="163"/>
    </row>
    <row r="356" spans="1:13" ht="15.75" hidden="1" x14ac:dyDescent="0.25">
      <c r="A356" s="157"/>
      <c r="B356" s="164" t="s">
        <v>145</v>
      </c>
      <c r="C356" s="165"/>
      <c r="D356" s="166"/>
      <c r="E356" s="167"/>
      <c r="F356" s="168"/>
      <c r="G356" s="169"/>
      <c r="H356" s="167"/>
      <c r="I356" s="168"/>
      <c r="J356" s="169"/>
    </row>
    <row r="357" spans="1:13" ht="15.75" hidden="1" x14ac:dyDescent="0.25">
      <c r="A357" s="157"/>
      <c r="B357" s="170" t="s">
        <v>146</v>
      </c>
      <c r="C357" s="171"/>
      <c r="D357" s="172"/>
      <c r="E357" s="173"/>
      <c r="F357" s="174"/>
      <c r="G357" s="175"/>
      <c r="H357" s="173"/>
      <c r="I357" s="174"/>
      <c r="J357" s="175"/>
    </row>
  </sheetData>
  <mergeCells count="784">
    <mergeCell ref="B357:C357"/>
    <mergeCell ref="E357:G357"/>
    <mergeCell ref="H357:J357"/>
    <mergeCell ref="B354:C354"/>
    <mergeCell ref="E354:G354"/>
    <mergeCell ref="H354:J354"/>
    <mergeCell ref="A355:A357"/>
    <mergeCell ref="B355:C355"/>
    <mergeCell ref="E355:G355"/>
    <mergeCell ref="H355:J355"/>
    <mergeCell ref="B356:C356"/>
    <mergeCell ref="E356:G356"/>
    <mergeCell ref="H356:J356"/>
    <mergeCell ref="B352:C352"/>
    <mergeCell ref="E352:G352"/>
    <mergeCell ref="H352:J352"/>
    <mergeCell ref="B353:C353"/>
    <mergeCell ref="E353:G353"/>
    <mergeCell ref="H353:J353"/>
    <mergeCell ref="B350:C350"/>
    <mergeCell ref="E350:G350"/>
    <mergeCell ref="H350:J350"/>
    <mergeCell ref="B351:C351"/>
    <mergeCell ref="E351:G351"/>
    <mergeCell ref="H351:J351"/>
    <mergeCell ref="B348:C348"/>
    <mergeCell ref="E348:G348"/>
    <mergeCell ref="H348:J348"/>
    <mergeCell ref="B349:C349"/>
    <mergeCell ref="E349:G349"/>
    <mergeCell ref="H349:J349"/>
    <mergeCell ref="B346:C346"/>
    <mergeCell ref="E346:G346"/>
    <mergeCell ref="H346:J346"/>
    <mergeCell ref="B347:C347"/>
    <mergeCell ref="E347:G347"/>
    <mergeCell ref="H347:J347"/>
    <mergeCell ref="B344:C344"/>
    <mergeCell ref="E344:G344"/>
    <mergeCell ref="H344:J344"/>
    <mergeCell ref="B345:C345"/>
    <mergeCell ref="E345:G345"/>
    <mergeCell ref="H345:J345"/>
    <mergeCell ref="B342:C342"/>
    <mergeCell ref="E342:G342"/>
    <mergeCell ref="H342:J342"/>
    <mergeCell ref="B343:C343"/>
    <mergeCell ref="E343:G343"/>
    <mergeCell ref="H343:J343"/>
    <mergeCell ref="B340:C340"/>
    <mergeCell ref="E340:G340"/>
    <mergeCell ref="H340:J340"/>
    <mergeCell ref="B341:C341"/>
    <mergeCell ref="E341:G341"/>
    <mergeCell ref="H341:J341"/>
    <mergeCell ref="B338:C338"/>
    <mergeCell ref="E338:G338"/>
    <mergeCell ref="H338:J338"/>
    <mergeCell ref="B339:C339"/>
    <mergeCell ref="E339:G339"/>
    <mergeCell ref="H339:J339"/>
    <mergeCell ref="B336:C336"/>
    <mergeCell ref="E336:G336"/>
    <mergeCell ref="H336:J336"/>
    <mergeCell ref="B337:C337"/>
    <mergeCell ref="E337:G337"/>
    <mergeCell ref="H337:J337"/>
    <mergeCell ref="B334:C334"/>
    <mergeCell ref="E334:G334"/>
    <mergeCell ref="H334:J334"/>
    <mergeCell ref="B335:C335"/>
    <mergeCell ref="E335:G335"/>
    <mergeCell ref="H335:J335"/>
    <mergeCell ref="B332:C332"/>
    <mergeCell ref="E332:G332"/>
    <mergeCell ref="H332:J332"/>
    <mergeCell ref="B333:C333"/>
    <mergeCell ref="E333:G333"/>
    <mergeCell ref="H333:J333"/>
    <mergeCell ref="B330:C330"/>
    <mergeCell ref="E330:G330"/>
    <mergeCell ref="H330:J330"/>
    <mergeCell ref="B331:C331"/>
    <mergeCell ref="E331:G331"/>
    <mergeCell ref="H331:J331"/>
    <mergeCell ref="B328:C328"/>
    <mergeCell ref="E328:G328"/>
    <mergeCell ref="H328:J328"/>
    <mergeCell ref="B329:C329"/>
    <mergeCell ref="E329:G329"/>
    <mergeCell ref="H329:J329"/>
    <mergeCell ref="B326:C326"/>
    <mergeCell ref="E326:G326"/>
    <mergeCell ref="H326:J326"/>
    <mergeCell ref="B327:C327"/>
    <mergeCell ref="E327:G327"/>
    <mergeCell ref="H327:J327"/>
    <mergeCell ref="B324:C324"/>
    <mergeCell ref="E324:G324"/>
    <mergeCell ref="H324:J324"/>
    <mergeCell ref="B325:C325"/>
    <mergeCell ref="E325:G325"/>
    <mergeCell ref="H325:J325"/>
    <mergeCell ref="B322:C322"/>
    <mergeCell ref="E322:G322"/>
    <mergeCell ref="H322:J322"/>
    <mergeCell ref="B323:C323"/>
    <mergeCell ref="E323:G323"/>
    <mergeCell ref="H323:J323"/>
    <mergeCell ref="B320:C320"/>
    <mergeCell ref="E320:G320"/>
    <mergeCell ref="H320:J320"/>
    <mergeCell ref="B321:C321"/>
    <mergeCell ref="E321:G321"/>
    <mergeCell ref="H321:J321"/>
    <mergeCell ref="B318:C318"/>
    <mergeCell ref="E318:G318"/>
    <mergeCell ref="H318:J318"/>
    <mergeCell ref="B319:C319"/>
    <mergeCell ref="E319:G319"/>
    <mergeCell ref="H319:J319"/>
    <mergeCell ref="B316:C316"/>
    <mergeCell ref="E316:G316"/>
    <mergeCell ref="H316:J316"/>
    <mergeCell ref="B317:C317"/>
    <mergeCell ref="E317:G317"/>
    <mergeCell ref="H317:J317"/>
    <mergeCell ref="B314:C314"/>
    <mergeCell ref="E314:G314"/>
    <mergeCell ref="H314:J314"/>
    <mergeCell ref="B315:C315"/>
    <mergeCell ref="E315:G315"/>
    <mergeCell ref="H315:J315"/>
    <mergeCell ref="B312:C312"/>
    <mergeCell ref="E312:G312"/>
    <mergeCell ref="H312:J312"/>
    <mergeCell ref="B313:C313"/>
    <mergeCell ref="E313:G313"/>
    <mergeCell ref="H313:J313"/>
    <mergeCell ref="B310:C310"/>
    <mergeCell ref="E310:G310"/>
    <mergeCell ref="H310:J310"/>
    <mergeCell ref="B311:C311"/>
    <mergeCell ref="E311:G311"/>
    <mergeCell ref="H311:J311"/>
    <mergeCell ref="B308:C308"/>
    <mergeCell ref="E308:G308"/>
    <mergeCell ref="H308:J308"/>
    <mergeCell ref="B309:C309"/>
    <mergeCell ref="E309:G309"/>
    <mergeCell ref="H309:J309"/>
    <mergeCell ref="B306:C306"/>
    <mergeCell ref="E306:G306"/>
    <mergeCell ref="H306:J306"/>
    <mergeCell ref="B307:C307"/>
    <mergeCell ref="E307:G307"/>
    <mergeCell ref="H307:J307"/>
    <mergeCell ref="B304:C304"/>
    <mergeCell ref="E304:G304"/>
    <mergeCell ref="H304:J304"/>
    <mergeCell ref="B305:C305"/>
    <mergeCell ref="E305:G305"/>
    <mergeCell ref="H305:J305"/>
    <mergeCell ref="B302:C302"/>
    <mergeCell ref="E302:G302"/>
    <mergeCell ref="H302:J302"/>
    <mergeCell ref="B303:C303"/>
    <mergeCell ref="E303:G303"/>
    <mergeCell ref="H303:J303"/>
    <mergeCell ref="A299:J299"/>
    <mergeCell ref="B300:C300"/>
    <mergeCell ref="E300:G300"/>
    <mergeCell ref="H300:J300"/>
    <mergeCell ref="B301:C301"/>
    <mergeCell ref="E301:G301"/>
    <mergeCell ref="H301:J301"/>
    <mergeCell ref="A296:J296"/>
    <mergeCell ref="A297:A298"/>
    <mergeCell ref="B297:C298"/>
    <mergeCell ref="D297:D298"/>
    <mergeCell ref="E297:J297"/>
    <mergeCell ref="E298:G298"/>
    <mergeCell ref="H298:J298"/>
    <mergeCell ref="B280:C280"/>
    <mergeCell ref="E280:G280"/>
    <mergeCell ref="H280:J280"/>
    <mergeCell ref="H283:J283"/>
    <mergeCell ref="D285:E285"/>
    <mergeCell ref="H288:J288"/>
    <mergeCell ref="B277:C277"/>
    <mergeCell ref="E277:G277"/>
    <mergeCell ref="H277:J277"/>
    <mergeCell ref="A278:A280"/>
    <mergeCell ref="B278:C278"/>
    <mergeCell ref="E278:G278"/>
    <mergeCell ref="H278:J278"/>
    <mergeCell ref="B279:C279"/>
    <mergeCell ref="E279:G279"/>
    <mergeCell ref="H279:J279"/>
    <mergeCell ref="B275:C275"/>
    <mergeCell ref="E275:G275"/>
    <mergeCell ref="H275:J275"/>
    <mergeCell ref="B276:C276"/>
    <mergeCell ref="E276:G276"/>
    <mergeCell ref="H276:J276"/>
    <mergeCell ref="B273:C273"/>
    <mergeCell ref="E273:G273"/>
    <mergeCell ref="H273:J273"/>
    <mergeCell ref="B274:C274"/>
    <mergeCell ref="E274:G274"/>
    <mergeCell ref="H274:J274"/>
    <mergeCell ref="B271:C271"/>
    <mergeCell ref="E271:G271"/>
    <mergeCell ref="H271:J271"/>
    <mergeCell ref="B272:C272"/>
    <mergeCell ref="E272:G272"/>
    <mergeCell ref="H272:J272"/>
    <mergeCell ref="B269:C269"/>
    <mergeCell ref="E269:G269"/>
    <mergeCell ref="H269:J269"/>
    <mergeCell ref="B270:C270"/>
    <mergeCell ref="E270:G270"/>
    <mergeCell ref="H270:J270"/>
    <mergeCell ref="B267:C267"/>
    <mergeCell ref="E267:G267"/>
    <mergeCell ref="H267:J267"/>
    <mergeCell ref="B268:C268"/>
    <mergeCell ref="E268:G268"/>
    <mergeCell ref="H268:J268"/>
    <mergeCell ref="B265:C265"/>
    <mergeCell ref="E265:G265"/>
    <mergeCell ref="H265:J265"/>
    <mergeCell ref="B266:C266"/>
    <mergeCell ref="E266:G266"/>
    <mergeCell ref="H266:J266"/>
    <mergeCell ref="B263:C263"/>
    <mergeCell ref="E263:G263"/>
    <mergeCell ref="H263:J263"/>
    <mergeCell ref="B264:C264"/>
    <mergeCell ref="E264:G264"/>
    <mergeCell ref="H264:J264"/>
    <mergeCell ref="B261:C261"/>
    <mergeCell ref="E261:G261"/>
    <mergeCell ref="H261:J261"/>
    <mergeCell ref="B262:C262"/>
    <mergeCell ref="E262:G262"/>
    <mergeCell ref="H262:J262"/>
    <mergeCell ref="B259:C259"/>
    <mergeCell ref="E259:G259"/>
    <mergeCell ref="H259:J259"/>
    <mergeCell ref="B260:C260"/>
    <mergeCell ref="E260:G260"/>
    <mergeCell ref="H260:J260"/>
    <mergeCell ref="B257:C257"/>
    <mergeCell ref="E257:G257"/>
    <mergeCell ref="H257:J257"/>
    <mergeCell ref="B258:C258"/>
    <mergeCell ref="E258:G258"/>
    <mergeCell ref="H258:J258"/>
    <mergeCell ref="B255:C255"/>
    <mergeCell ref="E255:G255"/>
    <mergeCell ref="H255:J255"/>
    <mergeCell ref="B256:C256"/>
    <mergeCell ref="E256:G256"/>
    <mergeCell ref="H256:J256"/>
    <mergeCell ref="B253:C253"/>
    <mergeCell ref="E253:G253"/>
    <mergeCell ref="H253:J253"/>
    <mergeCell ref="B254:C254"/>
    <mergeCell ref="E254:G254"/>
    <mergeCell ref="H254:J254"/>
    <mergeCell ref="B251:C251"/>
    <mergeCell ref="E251:G251"/>
    <mergeCell ref="H251:J251"/>
    <mergeCell ref="B252:C252"/>
    <mergeCell ref="E252:G252"/>
    <mergeCell ref="H252:J252"/>
    <mergeCell ref="B249:C249"/>
    <mergeCell ref="E249:G249"/>
    <mergeCell ref="H249:J249"/>
    <mergeCell ref="B250:C250"/>
    <mergeCell ref="E250:G250"/>
    <mergeCell ref="H250:J250"/>
    <mergeCell ref="B247:C247"/>
    <mergeCell ref="E247:G247"/>
    <mergeCell ref="H247:J247"/>
    <mergeCell ref="B248:C248"/>
    <mergeCell ref="E248:G248"/>
    <mergeCell ref="H248:J248"/>
    <mergeCell ref="B245:C245"/>
    <mergeCell ref="E245:G245"/>
    <mergeCell ref="H245:J245"/>
    <mergeCell ref="B246:C246"/>
    <mergeCell ref="E246:G246"/>
    <mergeCell ref="H246:J246"/>
    <mergeCell ref="B243:C243"/>
    <mergeCell ref="E243:G243"/>
    <mergeCell ref="H243:J243"/>
    <mergeCell ref="B244:C244"/>
    <mergeCell ref="E244:G244"/>
    <mergeCell ref="H244:J244"/>
    <mergeCell ref="B241:C241"/>
    <mergeCell ref="E241:G241"/>
    <mergeCell ref="H241:J241"/>
    <mergeCell ref="B242:C242"/>
    <mergeCell ref="E242:G242"/>
    <mergeCell ref="H242:J242"/>
    <mergeCell ref="B239:C239"/>
    <mergeCell ref="E239:G239"/>
    <mergeCell ref="H239:J239"/>
    <mergeCell ref="B240:C240"/>
    <mergeCell ref="E240:G240"/>
    <mergeCell ref="H240:J240"/>
    <mergeCell ref="B237:C237"/>
    <mergeCell ref="E237:G237"/>
    <mergeCell ref="H237:J237"/>
    <mergeCell ref="B238:C238"/>
    <mergeCell ref="E238:G238"/>
    <mergeCell ref="H238:J238"/>
    <mergeCell ref="B235:C235"/>
    <mergeCell ref="E235:G235"/>
    <mergeCell ref="H235:J235"/>
    <mergeCell ref="B236:C236"/>
    <mergeCell ref="E236:G236"/>
    <mergeCell ref="H236:J236"/>
    <mergeCell ref="B233:C233"/>
    <mergeCell ref="E233:G233"/>
    <mergeCell ref="H233:J233"/>
    <mergeCell ref="B234:C234"/>
    <mergeCell ref="E234:G234"/>
    <mergeCell ref="H234:J234"/>
    <mergeCell ref="B231:C231"/>
    <mergeCell ref="E231:G231"/>
    <mergeCell ref="H231:J231"/>
    <mergeCell ref="B232:C232"/>
    <mergeCell ref="E232:G232"/>
    <mergeCell ref="H232:J232"/>
    <mergeCell ref="B229:C229"/>
    <mergeCell ref="E229:G229"/>
    <mergeCell ref="H229:J229"/>
    <mergeCell ref="B230:C230"/>
    <mergeCell ref="E230:G230"/>
    <mergeCell ref="H230:J230"/>
    <mergeCell ref="B227:C227"/>
    <mergeCell ref="E227:G227"/>
    <mergeCell ref="H227:J227"/>
    <mergeCell ref="B228:C228"/>
    <mergeCell ref="E228:G228"/>
    <mergeCell ref="H228:J228"/>
    <mergeCell ref="B225:C225"/>
    <mergeCell ref="E225:G225"/>
    <mergeCell ref="H225:J225"/>
    <mergeCell ref="B226:C226"/>
    <mergeCell ref="E226:G226"/>
    <mergeCell ref="H226:J226"/>
    <mergeCell ref="A222:J222"/>
    <mergeCell ref="B223:C223"/>
    <mergeCell ref="E223:G223"/>
    <mergeCell ref="H223:J223"/>
    <mergeCell ref="B224:C224"/>
    <mergeCell ref="E224:G224"/>
    <mergeCell ref="H224:J224"/>
    <mergeCell ref="A219:A221"/>
    <mergeCell ref="B219:C219"/>
    <mergeCell ref="E219:G219"/>
    <mergeCell ref="H219:J219"/>
    <mergeCell ref="B220:C220"/>
    <mergeCell ref="E220:G220"/>
    <mergeCell ref="H220:J220"/>
    <mergeCell ref="B221:C221"/>
    <mergeCell ref="E221:G221"/>
    <mergeCell ref="H221:J221"/>
    <mergeCell ref="B217:C217"/>
    <mergeCell ref="E217:G217"/>
    <mergeCell ref="H217:J217"/>
    <mergeCell ref="B218:C218"/>
    <mergeCell ref="E218:G218"/>
    <mergeCell ref="H218:J218"/>
    <mergeCell ref="B215:C215"/>
    <mergeCell ref="E215:G215"/>
    <mergeCell ref="H215:J215"/>
    <mergeCell ref="B216:C216"/>
    <mergeCell ref="E216:G216"/>
    <mergeCell ref="H216:J216"/>
    <mergeCell ref="B213:C213"/>
    <mergeCell ref="E213:G213"/>
    <mergeCell ref="H213:J213"/>
    <mergeCell ref="B214:C214"/>
    <mergeCell ref="E214:G214"/>
    <mergeCell ref="H214:J214"/>
    <mergeCell ref="B211:C211"/>
    <mergeCell ref="E211:G211"/>
    <mergeCell ref="H211:J211"/>
    <mergeCell ref="B212:C212"/>
    <mergeCell ref="E212:G212"/>
    <mergeCell ref="H212:J212"/>
    <mergeCell ref="B209:C209"/>
    <mergeCell ref="E209:G209"/>
    <mergeCell ref="H209:J209"/>
    <mergeCell ref="B210:C210"/>
    <mergeCell ref="E210:G210"/>
    <mergeCell ref="H210:J210"/>
    <mergeCell ref="B207:C207"/>
    <mergeCell ref="E207:G207"/>
    <mergeCell ref="H207:J207"/>
    <mergeCell ref="B208:C208"/>
    <mergeCell ref="E208:G208"/>
    <mergeCell ref="H208:J208"/>
    <mergeCell ref="B205:C205"/>
    <mergeCell ref="E205:G205"/>
    <mergeCell ref="H205:J205"/>
    <mergeCell ref="B206:C206"/>
    <mergeCell ref="E206:G206"/>
    <mergeCell ref="H206:J206"/>
    <mergeCell ref="B203:C203"/>
    <mergeCell ref="E203:G203"/>
    <mergeCell ref="H203:J203"/>
    <mergeCell ref="B204:C204"/>
    <mergeCell ref="E204:G204"/>
    <mergeCell ref="H204:J204"/>
    <mergeCell ref="B201:C201"/>
    <mergeCell ref="E201:G201"/>
    <mergeCell ref="H201:J201"/>
    <mergeCell ref="B202:C202"/>
    <mergeCell ref="E202:G202"/>
    <mergeCell ref="H202:J202"/>
    <mergeCell ref="B199:C199"/>
    <mergeCell ref="E199:G199"/>
    <mergeCell ref="H199:J199"/>
    <mergeCell ref="B200:C200"/>
    <mergeCell ref="E200:G200"/>
    <mergeCell ref="H200:J200"/>
    <mergeCell ref="B197:C197"/>
    <mergeCell ref="E197:G197"/>
    <mergeCell ref="H197:J197"/>
    <mergeCell ref="B198:C198"/>
    <mergeCell ref="E198:G198"/>
    <mergeCell ref="H198:J198"/>
    <mergeCell ref="B195:C195"/>
    <mergeCell ref="E195:G195"/>
    <mergeCell ref="H195:J195"/>
    <mergeCell ref="B196:C196"/>
    <mergeCell ref="E196:G196"/>
    <mergeCell ref="H196:J196"/>
    <mergeCell ref="B193:C193"/>
    <mergeCell ref="E193:G193"/>
    <mergeCell ref="H193:J193"/>
    <mergeCell ref="B194:C194"/>
    <mergeCell ref="E194:G194"/>
    <mergeCell ref="H194:J194"/>
    <mergeCell ref="B191:C191"/>
    <mergeCell ref="E191:G191"/>
    <mergeCell ref="H191:J191"/>
    <mergeCell ref="B192:C192"/>
    <mergeCell ref="E192:G192"/>
    <mergeCell ref="H192:J192"/>
    <mergeCell ref="B189:C189"/>
    <mergeCell ref="E189:G189"/>
    <mergeCell ref="H189:J189"/>
    <mergeCell ref="B190:C190"/>
    <mergeCell ref="E190:G190"/>
    <mergeCell ref="H190:J190"/>
    <mergeCell ref="B187:C187"/>
    <mergeCell ref="E187:G187"/>
    <mergeCell ref="H187:J187"/>
    <mergeCell ref="B188:C188"/>
    <mergeCell ref="E188:G188"/>
    <mergeCell ref="H188:J188"/>
    <mergeCell ref="B185:C185"/>
    <mergeCell ref="E185:G185"/>
    <mergeCell ref="H185:J185"/>
    <mergeCell ref="B186:C186"/>
    <mergeCell ref="E186:G186"/>
    <mergeCell ref="H186:J186"/>
    <mergeCell ref="B183:C183"/>
    <mergeCell ref="E183:G183"/>
    <mergeCell ref="H183:J183"/>
    <mergeCell ref="B184:C184"/>
    <mergeCell ref="E184:G184"/>
    <mergeCell ref="H184:J184"/>
    <mergeCell ref="B181:C181"/>
    <mergeCell ref="E181:G181"/>
    <mergeCell ref="H181:J181"/>
    <mergeCell ref="B182:C182"/>
    <mergeCell ref="E182:G182"/>
    <mergeCell ref="H182:J182"/>
    <mergeCell ref="B179:C179"/>
    <mergeCell ref="E179:G179"/>
    <mergeCell ref="H179:J179"/>
    <mergeCell ref="B180:C180"/>
    <mergeCell ref="E180:G180"/>
    <mergeCell ref="H180:J180"/>
    <mergeCell ref="B177:C177"/>
    <mergeCell ref="E177:G177"/>
    <mergeCell ref="H177:J177"/>
    <mergeCell ref="B178:C178"/>
    <mergeCell ref="E178:G178"/>
    <mergeCell ref="H178:J178"/>
    <mergeCell ref="B175:C175"/>
    <mergeCell ref="E175:G175"/>
    <mergeCell ref="H175:J175"/>
    <mergeCell ref="B176:C176"/>
    <mergeCell ref="E176:G176"/>
    <mergeCell ref="H176:J176"/>
    <mergeCell ref="B173:C173"/>
    <mergeCell ref="E173:G173"/>
    <mergeCell ref="H173:J173"/>
    <mergeCell ref="B174:C174"/>
    <mergeCell ref="E174:G174"/>
    <mergeCell ref="H174:J174"/>
    <mergeCell ref="B171:C171"/>
    <mergeCell ref="E171:G171"/>
    <mergeCell ref="H171:J171"/>
    <mergeCell ref="B172:C172"/>
    <mergeCell ref="E172:G172"/>
    <mergeCell ref="H172:J172"/>
    <mergeCell ref="B169:C169"/>
    <mergeCell ref="E169:G169"/>
    <mergeCell ref="H169:J169"/>
    <mergeCell ref="B170:C170"/>
    <mergeCell ref="E170:G170"/>
    <mergeCell ref="H170:J170"/>
    <mergeCell ref="B167:C167"/>
    <mergeCell ref="E167:G167"/>
    <mergeCell ref="H167:J167"/>
    <mergeCell ref="B168:C168"/>
    <mergeCell ref="E168:G168"/>
    <mergeCell ref="H168:J168"/>
    <mergeCell ref="B165:C165"/>
    <mergeCell ref="E165:G165"/>
    <mergeCell ref="H165:J165"/>
    <mergeCell ref="B166:C166"/>
    <mergeCell ref="E166:G166"/>
    <mergeCell ref="H166:J166"/>
    <mergeCell ref="B162:C162"/>
    <mergeCell ref="E162:G162"/>
    <mergeCell ref="H162:J162"/>
    <mergeCell ref="A163:J163"/>
    <mergeCell ref="B164:C164"/>
    <mergeCell ref="E164:G164"/>
    <mergeCell ref="H164:J164"/>
    <mergeCell ref="B159:C159"/>
    <mergeCell ref="E159:G159"/>
    <mergeCell ref="H159:J159"/>
    <mergeCell ref="A160:A162"/>
    <mergeCell ref="B160:C160"/>
    <mergeCell ref="E160:G160"/>
    <mergeCell ref="H160:J160"/>
    <mergeCell ref="B161:C161"/>
    <mergeCell ref="E161:G161"/>
    <mergeCell ref="H161:J161"/>
    <mergeCell ref="B157:C157"/>
    <mergeCell ref="E157:G157"/>
    <mergeCell ref="H157:J157"/>
    <mergeCell ref="B158:C158"/>
    <mergeCell ref="E158:G158"/>
    <mergeCell ref="H158:J158"/>
    <mergeCell ref="B155:C155"/>
    <mergeCell ref="E155:G155"/>
    <mergeCell ref="H155:J155"/>
    <mergeCell ref="B156:C156"/>
    <mergeCell ref="E156:G156"/>
    <mergeCell ref="H156:J156"/>
    <mergeCell ref="B153:C153"/>
    <mergeCell ref="E153:G153"/>
    <mergeCell ref="H153:J153"/>
    <mergeCell ref="B154:C154"/>
    <mergeCell ref="E154:G154"/>
    <mergeCell ref="H154:J154"/>
    <mergeCell ref="B151:C151"/>
    <mergeCell ref="E151:G151"/>
    <mergeCell ref="H151:J151"/>
    <mergeCell ref="B152:C152"/>
    <mergeCell ref="E152:G152"/>
    <mergeCell ref="H152:J152"/>
    <mergeCell ref="B149:C149"/>
    <mergeCell ref="E149:G149"/>
    <mergeCell ref="H149:J149"/>
    <mergeCell ref="B150:C150"/>
    <mergeCell ref="E150:G150"/>
    <mergeCell ref="H150:J150"/>
    <mergeCell ref="B147:C147"/>
    <mergeCell ref="E147:G147"/>
    <mergeCell ref="H147:J147"/>
    <mergeCell ref="B148:C148"/>
    <mergeCell ref="E148:G148"/>
    <mergeCell ref="H148:J148"/>
    <mergeCell ref="B145:C145"/>
    <mergeCell ref="E145:G145"/>
    <mergeCell ref="H145:J145"/>
    <mergeCell ref="B146:C146"/>
    <mergeCell ref="E146:G146"/>
    <mergeCell ref="H146:J146"/>
    <mergeCell ref="B143:C143"/>
    <mergeCell ref="E143:G143"/>
    <mergeCell ref="H143:J143"/>
    <mergeCell ref="B144:C144"/>
    <mergeCell ref="E144:G144"/>
    <mergeCell ref="H144:J144"/>
    <mergeCell ref="B141:C141"/>
    <mergeCell ref="E141:G141"/>
    <mergeCell ref="H141:J141"/>
    <mergeCell ref="B142:C142"/>
    <mergeCell ref="E142:G142"/>
    <mergeCell ref="H142:J142"/>
    <mergeCell ref="B139:C139"/>
    <mergeCell ref="E139:G139"/>
    <mergeCell ref="H139:J139"/>
    <mergeCell ref="B140:C140"/>
    <mergeCell ref="E140:G140"/>
    <mergeCell ref="H140:J140"/>
    <mergeCell ref="B137:C137"/>
    <mergeCell ref="E137:G137"/>
    <mergeCell ref="H137:J137"/>
    <mergeCell ref="B138:C138"/>
    <mergeCell ref="E138:G138"/>
    <mergeCell ref="H138:J138"/>
    <mergeCell ref="B135:C135"/>
    <mergeCell ref="E135:G135"/>
    <mergeCell ref="H135:J135"/>
    <mergeCell ref="B136:C136"/>
    <mergeCell ref="E136:G136"/>
    <mergeCell ref="H136:J136"/>
    <mergeCell ref="B133:C133"/>
    <mergeCell ref="E133:G133"/>
    <mergeCell ref="H133:J133"/>
    <mergeCell ref="B134:C134"/>
    <mergeCell ref="E134:G134"/>
    <mergeCell ref="H134:J134"/>
    <mergeCell ref="B131:C131"/>
    <mergeCell ref="E131:G131"/>
    <mergeCell ref="H131:J131"/>
    <mergeCell ref="B132:C132"/>
    <mergeCell ref="E132:G132"/>
    <mergeCell ref="H132:J132"/>
    <mergeCell ref="B129:C129"/>
    <mergeCell ref="E129:G129"/>
    <mergeCell ref="H129:J129"/>
    <mergeCell ref="B130:C130"/>
    <mergeCell ref="E130:G130"/>
    <mergeCell ref="H130:J130"/>
    <mergeCell ref="B127:C127"/>
    <mergeCell ref="E127:G127"/>
    <mergeCell ref="H127:J127"/>
    <mergeCell ref="B128:C128"/>
    <mergeCell ref="E128:G128"/>
    <mergeCell ref="H128:J128"/>
    <mergeCell ref="B125:C125"/>
    <mergeCell ref="E125:G125"/>
    <mergeCell ref="H125:J125"/>
    <mergeCell ref="B126:C126"/>
    <mergeCell ref="E126:G126"/>
    <mergeCell ref="H126:J126"/>
    <mergeCell ref="B123:C123"/>
    <mergeCell ref="E123:G123"/>
    <mergeCell ref="H123:J123"/>
    <mergeCell ref="B124:C124"/>
    <mergeCell ref="E124:G124"/>
    <mergeCell ref="H124:J124"/>
    <mergeCell ref="B121:C121"/>
    <mergeCell ref="E121:G121"/>
    <mergeCell ref="H121:J121"/>
    <mergeCell ref="B122:C122"/>
    <mergeCell ref="E122:G122"/>
    <mergeCell ref="H122:J122"/>
    <mergeCell ref="B119:C119"/>
    <mergeCell ref="E119:G119"/>
    <mergeCell ref="H119:J119"/>
    <mergeCell ref="B120:C120"/>
    <mergeCell ref="E120:G120"/>
    <mergeCell ref="H120:J120"/>
    <mergeCell ref="B117:C117"/>
    <mergeCell ref="E117:G117"/>
    <mergeCell ref="H117:J117"/>
    <mergeCell ref="B118:C118"/>
    <mergeCell ref="E118:G118"/>
    <mergeCell ref="H118:J118"/>
    <mergeCell ref="B115:C115"/>
    <mergeCell ref="E115:G115"/>
    <mergeCell ref="H115:J115"/>
    <mergeCell ref="B116:C116"/>
    <mergeCell ref="E116:G116"/>
    <mergeCell ref="H116:J116"/>
    <mergeCell ref="B113:C113"/>
    <mergeCell ref="E113:G113"/>
    <mergeCell ref="H113:J113"/>
    <mergeCell ref="B114:C114"/>
    <mergeCell ref="E114:G114"/>
    <mergeCell ref="H114:J114"/>
    <mergeCell ref="B111:C111"/>
    <mergeCell ref="E111:G111"/>
    <mergeCell ref="H111:J111"/>
    <mergeCell ref="B112:C112"/>
    <mergeCell ref="E112:G112"/>
    <mergeCell ref="H112:J112"/>
    <mergeCell ref="B109:C109"/>
    <mergeCell ref="E109:G109"/>
    <mergeCell ref="H109:J109"/>
    <mergeCell ref="B110:C110"/>
    <mergeCell ref="E110:G110"/>
    <mergeCell ref="H110:J110"/>
    <mergeCell ref="B107:C107"/>
    <mergeCell ref="E107:G107"/>
    <mergeCell ref="H107:J107"/>
    <mergeCell ref="B108:C108"/>
    <mergeCell ref="E108:G108"/>
    <mergeCell ref="H108:J108"/>
    <mergeCell ref="A104:J104"/>
    <mergeCell ref="B105:C105"/>
    <mergeCell ref="E105:G105"/>
    <mergeCell ref="H105:J105"/>
    <mergeCell ref="B106:C106"/>
    <mergeCell ref="E106:G106"/>
    <mergeCell ref="H106:J106"/>
    <mergeCell ref="A99:G99"/>
    <mergeCell ref="H99:J99"/>
    <mergeCell ref="A101:J101"/>
    <mergeCell ref="A102:A103"/>
    <mergeCell ref="B102:C103"/>
    <mergeCell ref="D102:D103"/>
    <mergeCell ref="E102:J102"/>
    <mergeCell ref="E103:G103"/>
    <mergeCell ref="H103:J103"/>
    <mergeCell ref="A96:G96"/>
    <mergeCell ref="H96:J96"/>
    <mergeCell ref="A97:G97"/>
    <mergeCell ref="H97:J97"/>
    <mergeCell ref="A98:G98"/>
    <mergeCell ref="H98:J98"/>
    <mergeCell ref="A93:G93"/>
    <mergeCell ref="H93:J93"/>
    <mergeCell ref="A94:G94"/>
    <mergeCell ref="H94:J94"/>
    <mergeCell ref="A95:G95"/>
    <mergeCell ref="H95:J95"/>
    <mergeCell ref="A90:G90"/>
    <mergeCell ref="H90:J90"/>
    <mergeCell ref="A91:G91"/>
    <mergeCell ref="H91:J91"/>
    <mergeCell ref="A92:G92"/>
    <mergeCell ref="H92:J92"/>
    <mergeCell ref="A83:J83"/>
    <mergeCell ref="A86:J86"/>
    <mergeCell ref="A87:J87"/>
    <mergeCell ref="A88:G88"/>
    <mergeCell ref="H88:J88"/>
    <mergeCell ref="A89:G89"/>
    <mergeCell ref="H89:J89"/>
    <mergeCell ref="A59:H59"/>
    <mergeCell ref="A60:H60"/>
    <mergeCell ref="A65:J65"/>
    <mergeCell ref="A72:J72"/>
    <mergeCell ref="A75:J75"/>
    <mergeCell ref="A80:J80"/>
    <mergeCell ref="A53:H53"/>
    <mergeCell ref="A54:H54"/>
    <mergeCell ref="A55:H55"/>
    <mergeCell ref="A56:H56"/>
    <mergeCell ref="A57:H57"/>
    <mergeCell ref="A58:H58"/>
    <mergeCell ref="A47:H47"/>
    <mergeCell ref="A48:H48"/>
    <mergeCell ref="A49:H49"/>
    <mergeCell ref="A50:H50"/>
    <mergeCell ref="A51:H51"/>
    <mergeCell ref="A52:H52"/>
    <mergeCell ref="A35:J35"/>
    <mergeCell ref="A37:J37"/>
    <mergeCell ref="A38:J38"/>
    <mergeCell ref="A42:J42"/>
    <mergeCell ref="A45:H45"/>
    <mergeCell ref="A46:H46"/>
    <mergeCell ref="J22:J23"/>
    <mergeCell ref="E25:G25"/>
    <mergeCell ref="E26:G26"/>
    <mergeCell ref="A30:J30"/>
    <mergeCell ref="A31:J31"/>
    <mergeCell ref="A33:J33"/>
    <mergeCell ref="G10:J10"/>
    <mergeCell ref="B15:J15"/>
    <mergeCell ref="B16:J16"/>
    <mergeCell ref="B17:J17"/>
    <mergeCell ref="B18:J18"/>
    <mergeCell ref="D20:G21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  <rowBreaks count="3" manualBreakCount="3">
    <brk id="85" max="10" man="1"/>
    <brk id="192" max="10" man="1"/>
    <brk id="2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31.12.2015</vt:lpstr>
      <vt:lpstr>'31.12.2015'!Область_печати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Михеева</dc:creator>
  <cp:lastModifiedBy>Светлана Владимировна Михеева</cp:lastModifiedBy>
  <dcterms:created xsi:type="dcterms:W3CDTF">2016-01-20T07:42:19Z</dcterms:created>
  <dcterms:modified xsi:type="dcterms:W3CDTF">2016-01-20T07:44:21Z</dcterms:modified>
</cp:coreProperties>
</file>